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Planilha licitação" sheetId="1" state="visible" r:id="rId2"/>
    <sheet name="Planilha formação" sheetId="2" state="visible" r:id="rId3"/>
    <sheet name="Plan2" sheetId="3" state="visible" r:id="rId4"/>
    <sheet name="Plan3" sheetId="4" state="visible" r:id="rId5"/>
  </sheets>
  <calcPr iterateCount="100" refMode="A1" iterate="false" iterateDelta="0.0001"/>
</workbook>
</file>

<file path=xl/sharedStrings.xml><?xml version="1.0" encoding="utf-8"?>
<sst xmlns="http://schemas.openxmlformats.org/spreadsheetml/2006/main" count="321" uniqueCount="154">
  <si>
    <t>ANEXO III</t>
  </si>
  <si>
    <t>Serviço continuado com pagamento mediante ordem de serviço para  itens a ser executados como manutenção, recarga ou reposição. Todos os equipamentos devem ser retirados da UFFS mediante termo por escrito sob custo da contratada.</t>
  </si>
  <si>
    <t>Desconto</t>
  </si>
  <si>
    <t>Universidade Federal da Fronteira Sul : REALEZA - PR</t>
  </si>
  <si>
    <t>Manutenção de equipamentos de prevenção a incêndio</t>
  </si>
  <si>
    <t>Unidade</t>
  </si>
  <si>
    <t>Quantidade</t>
  </si>
  <si>
    <t>Preço Unitário</t>
  </si>
  <si>
    <t>Preço Total</t>
  </si>
  <si>
    <t>Proposta</t>
  </si>
  <si>
    <t>Treinamento e Inspeção</t>
  </si>
  <si>
    <t>1.1</t>
  </si>
  <si>
    <t>Treinamento / Adequação das rotinas de inspeção para a ABNT 12.962/2016  - manutenção e recarga de extintores, incluindo a norma, procedimentos de rotina e verificação das condições dos extintores - 4 pessoas</t>
  </si>
  <si>
    <t>horas</t>
  </si>
  <si>
    <t>1.2</t>
  </si>
  <si>
    <t>NBR 12962/2016 - Site da ABNT:</t>
  </si>
  <si>
    <t>peça</t>
  </si>
  <si>
    <t>1.3</t>
  </si>
  <si>
    <t>Relatório da inspeção dos Extintores em conjunto com os fiscais do contrato, em horário comercial: (deve conter, número do patrimônio, data da última manutenção e data do teste hidrostático com identificação de não conformidades da inspeção e legenda)</t>
  </si>
  <si>
    <t>prédios</t>
  </si>
  <si>
    <t>1.4</t>
  </si>
  <si>
    <t>Manutenção de Nível 1 : Pesagem semestral com relatório para extintores Co2,  4kg ou 6 kg</t>
  </si>
  <si>
    <t>peças</t>
  </si>
  <si>
    <t>EXTINTORES: Manutenção de primeiro nível (2% do total dos quantitativos)</t>
  </si>
  <si>
    <t>2.1</t>
  </si>
  <si>
    <t>Reposição de placas indicativas ou de sinalização, em PVC incluindo fixação, para extintores ou áreas demarcadas</t>
  </si>
  <si>
    <t>2.2</t>
  </si>
  <si>
    <t>Reposição de marcação de piso - 1,00m²</t>
  </si>
  <si>
    <t>m²</t>
  </si>
  <si>
    <t>2.3</t>
  </si>
  <si>
    <t>Substituição de mangueira de descarga - CO2</t>
  </si>
  <si>
    <t>2.4</t>
  </si>
  <si>
    <t>Substituição de mangueira de descarga - pó químico</t>
  </si>
  <si>
    <t>2.5</t>
  </si>
  <si>
    <t>Substituição de mangueira de descarga - água</t>
  </si>
  <si>
    <t>2.6</t>
  </si>
  <si>
    <t>Substituição de Tubo pescador - tubo sifão</t>
  </si>
  <si>
    <t>2.7</t>
  </si>
  <si>
    <t>Substituição de mangote ou bocal de descarga</t>
  </si>
  <si>
    <t>Manutenção de segundo nível ( desmontagem , verificação de componentes, inspeção das partes internas remontagem, recarga e regulagem com fornecimento de selo de conformidade do INMETRO)</t>
  </si>
  <si>
    <t>2.8</t>
  </si>
  <si>
    <t>Extintor - CO2 - 4 Kg - BC</t>
  </si>
  <si>
    <t>Serviço</t>
  </si>
  <si>
    <t>2.9</t>
  </si>
  <si>
    <t>Extintor - CO2 - 6 Kg - BC</t>
  </si>
  <si>
    <t>2.10</t>
  </si>
  <si>
    <t>Extintor - pó químico - 4 Kg - ABC</t>
  </si>
  <si>
    <t>2.11</t>
  </si>
  <si>
    <t>Extintor - pó químico - 6 Kg - ABC</t>
  </si>
  <si>
    <t>2.12</t>
  </si>
  <si>
    <t>Extintor - pó químico - 4 Kg - BC</t>
  </si>
  <si>
    <t>2.13</t>
  </si>
  <si>
    <t>Extintor - pó químico - 6 Kg - BC</t>
  </si>
  <si>
    <t>2.14</t>
  </si>
  <si>
    <t>Extintor  - água - 10 Kg</t>
  </si>
  <si>
    <t>Serviços dependentes de inspeção ( 2% do total dos quantitativos):</t>
  </si>
  <si>
    <t>2.15</t>
  </si>
  <si>
    <t>Repintura/ decapagem</t>
  </si>
  <si>
    <t>2.16</t>
  </si>
  <si>
    <t>Substituição de válvula para extintor - CO2</t>
  </si>
  <si>
    <t>2.17</t>
  </si>
  <si>
    <t>Substituição de válvula para extintor - pó químico</t>
  </si>
  <si>
    <t>2.18</t>
  </si>
  <si>
    <t>Substituição de válvula para extintor - água</t>
  </si>
  <si>
    <t>2.19</t>
  </si>
  <si>
    <t>Substituição de vedações</t>
  </si>
  <si>
    <t>2.20</t>
  </si>
  <si>
    <t>Substituição de manômetro </t>
  </si>
  <si>
    <t>Manutenção de terceiro nível</t>
  </si>
  <si>
    <t>2.21</t>
  </si>
  <si>
    <t>Ensaio hidrostático em extintor a cada 5 anos</t>
  </si>
  <si>
    <t>Mangueiras: (Manutenção para 10% do total)</t>
  </si>
  <si>
    <t>3.1</t>
  </si>
  <si>
    <t>Empatamento de mangueira de incêndio </t>
  </si>
  <si>
    <t>3.2</t>
  </si>
  <si>
    <t>Teste hidrostático em mangueira de incêndio</t>
  </si>
  <si>
    <t>3.3</t>
  </si>
  <si>
    <t>Substituição de mangueira - 15m - nova</t>
  </si>
  <si>
    <t>3.4</t>
  </si>
  <si>
    <t>substituição de mangueira - 20m - nova</t>
  </si>
  <si>
    <t>3.5</t>
  </si>
  <si>
    <t>substituição de mangueira - 30m - nova</t>
  </si>
  <si>
    <t>3.6</t>
  </si>
  <si>
    <t>Adaptador 11/2</t>
  </si>
  <si>
    <t>3.7</t>
  </si>
  <si>
    <t>Esguicho 11/2</t>
  </si>
  <si>
    <t>3.8</t>
  </si>
  <si>
    <t>adaptador 21/2</t>
  </si>
  <si>
    <t>3.9</t>
  </si>
  <si>
    <t>Tampao cego 21/2</t>
  </si>
  <si>
    <t>Preço do contrato de um ano considerando prorrogação por até 60 meses reajuste anual:</t>
  </si>
  <si>
    <t>BDI incluso no preço:</t>
  </si>
  <si>
    <t>ISS pago pelo serviço</t>
  </si>
  <si>
    <t>Lucro</t>
  </si>
  <si>
    <t>Pis e Cofins </t>
  </si>
  <si>
    <t>Despesas administrativas:</t>
  </si>
  <si>
    <t>Planilha de formação de preços</t>
  </si>
  <si>
    <t>Preço 1</t>
  </si>
  <si>
    <t>Preço 2</t>
  </si>
  <si>
    <t>Preço 3</t>
  </si>
  <si>
    <t>Preço da licitação</t>
  </si>
  <si>
    <t>OBS: Para preços com vários orçamentos foi utilizada a média</t>
  </si>
  <si>
    <t>nos casos em que o preço do pregão ficou diferente na média para os </t>
  </si>
  <si>
    <t>demais foi utilizado a mediana.</t>
  </si>
  <si>
    <t>Foram encaminhados vários e-mails cuja a lista está em anexo porém </t>
  </si>
  <si>
    <t>somete estas empresa responderam com os preços, considerando que </t>
  </si>
  <si>
    <t>na cidade de Chapecó são somente estas duas que são habilitadas para </t>
  </si>
  <si>
    <t> Responsável pela cotação:</t>
  </si>
  <si>
    <t>a realização do serviço pelo INMETRO.</t>
  </si>
  <si>
    <t>Empresa:</t>
  </si>
  <si>
    <t>Cotação</t>
  </si>
  <si>
    <t>pregão 30/2017 - Brusfogo</t>
  </si>
  <si>
    <t>Para os itens 1.1, 1.2 ,1.4, 2.2, 2.7, e do 3.3 a 3.9 foi considerado que </t>
  </si>
  <si>
    <t>pregão 30/2017 - OSBI</t>
  </si>
  <si>
    <t>embora tenham sido apresentados menos pesquisas de mercado,</t>
  </si>
  <si>
    <t>Carnicelli e cia ltda</t>
  </si>
  <si>
    <t>os mesmos estão dentro de uma média acetável se comparados com </t>
  </si>
  <si>
    <t>Extinorpi - extintores norte pioneiros</t>
  </si>
  <si>
    <t>Preço 4</t>
  </si>
  <si>
    <t>os preços das pesquisas dos outros campi.</t>
  </si>
  <si>
    <t>Para o item 2.19 foi utilizado o preço de referência de Passo Fundo </t>
  </si>
  <si>
    <t>que é o preço médio entre todas as pesquisas de mercado </t>
  </si>
  <si>
    <t>apresentadas.</t>
  </si>
  <si>
    <t>Levantamento da quantidade de manqueiras do preventivo de Incêndio por prédio em cada campus - UFFS</t>
  </si>
  <si>
    <t>Campus</t>
  </si>
  <si>
    <t>Mangueiras </t>
  </si>
  <si>
    <t>PRÉDIO</t>
  </si>
  <si>
    <t>Reitoria</t>
  </si>
  <si>
    <t>Chapecó</t>
  </si>
  <si>
    <t>Laranjeiras</t>
  </si>
  <si>
    <t>Cerro Largo</t>
  </si>
  <si>
    <t>Erechim</t>
  </si>
  <si>
    <t>Realeza</t>
  </si>
  <si>
    <t>Passo Fundo</t>
  </si>
  <si>
    <t>Total</t>
  </si>
  <si>
    <t>30m</t>
  </si>
  <si>
    <t>Bom pastor</t>
  </si>
  <si>
    <t>-</t>
  </si>
  <si>
    <t>Seminário</t>
  </si>
  <si>
    <t>Bloco A</t>
  </si>
  <si>
    <t>Blcoco B</t>
  </si>
  <si>
    <t>Laboratórios 1</t>
  </si>
  <si>
    <t>Laboratórios 2</t>
  </si>
  <si>
    <t>Laboratórios 3</t>
  </si>
  <si>
    <t>Laboratórios 4</t>
  </si>
  <si>
    <t>Bloco Sala Professores </t>
  </si>
  <si>
    <t>Blcoco Prof. Chapecó</t>
  </si>
  <si>
    <t>Restaurante Universitário</t>
  </si>
  <si>
    <t>Centro vocacional </t>
  </si>
  <si>
    <t>Hospital Verterinário</t>
  </si>
  <si>
    <t>15m - 63"</t>
  </si>
  <si>
    <t>Biblioteca Ch</t>
  </si>
  <si>
    <t>Total de mangueiras por campus</t>
  </si>
  <si>
    <t>Verificar a necessidade de reposição de mangueiras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</si>
</sst>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_-&quot;R$ &quot;* #,##0.00_-;&quot;-R$ &quot;* #,##0.00_-;_-&quot;R$ &quot;* \-??_-;_-@_-"/>
    <numFmt numFmtId="167" formatCode="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16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11"/>
      <color rgb="FF558ED5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3" borderId="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2" borderId="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8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4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5.5"/>
    <col collapsed="false" hidden="false" max="2" min="2" style="0" width="80.8622448979592"/>
    <col collapsed="false" hidden="false" max="3" min="3" style="0" width="12.5561224489796"/>
    <col collapsed="false" hidden="false" max="4" min="4" style="0" width="13.0918367346939"/>
    <col collapsed="false" hidden="false" max="5" min="5" style="0" width="14.3112244897959"/>
    <col collapsed="false" hidden="false" max="6" min="6" style="0" width="12.8265306122449"/>
    <col collapsed="false" hidden="false" max="7" min="7" style="0" width="11.3418367346939"/>
    <col collapsed="false" hidden="false" max="1025" min="8" style="0" width="8.23469387755102"/>
  </cols>
  <sheetData>
    <row r="1" customFormat="false" ht="19.7" hidden="false" customHeight="false" outlineLevel="0" collapsed="false">
      <c r="B1" s="1" t="s">
        <v>0</v>
      </c>
    </row>
    <row r="2" customFormat="false" ht="45" hidden="false" customHeight="true" outlineLevel="0" collapsed="false">
      <c r="B2" s="2" t="s">
        <v>1</v>
      </c>
      <c r="C2" s="2"/>
      <c r="D2" s="2"/>
      <c r="E2" s="2"/>
      <c r="G2" s="3" t="s">
        <v>2</v>
      </c>
    </row>
    <row r="3" customFormat="false" ht="15" hidden="false" customHeight="false" outlineLevel="0" collapsed="false">
      <c r="B3" s="4" t="s">
        <v>3</v>
      </c>
      <c r="C3" s="4"/>
      <c r="D3" s="4"/>
      <c r="E3" s="4"/>
      <c r="G3" s="5" t="n">
        <v>0</v>
      </c>
    </row>
    <row r="5" customFormat="false" ht="15" hidden="false" customHeight="false" outlineLevel="0" collapsed="false"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</row>
    <row r="6" customFormat="false" ht="15" hidden="false" customHeight="false" outlineLevel="0" collapsed="false">
      <c r="A6" s="7" t="n">
        <v>1</v>
      </c>
      <c r="B6" s="8" t="s">
        <v>10</v>
      </c>
      <c r="C6" s="8"/>
      <c r="D6" s="8"/>
      <c r="E6" s="8"/>
      <c r="F6" s="8"/>
      <c r="G6" s="8"/>
    </row>
    <row r="7" customFormat="false" ht="45" hidden="false" customHeight="false" outlineLevel="0" collapsed="false">
      <c r="A7" s="0" t="s">
        <v>11</v>
      </c>
      <c r="B7" s="9" t="s">
        <v>12</v>
      </c>
      <c r="C7" s="10" t="s">
        <v>13</v>
      </c>
      <c r="D7" s="10" t="n">
        <v>8</v>
      </c>
      <c r="E7" s="11" t="n">
        <v>119.01375</v>
      </c>
      <c r="F7" s="11" t="n">
        <f aca="false">D7*E7</f>
        <v>952.11</v>
      </c>
      <c r="G7" s="11" t="n">
        <f aca="false">F7-(F7*$G$3)</f>
        <v>952.11</v>
      </c>
    </row>
    <row r="8" customFormat="false" ht="15" hidden="false" customHeight="false" outlineLevel="0" collapsed="false">
      <c r="A8" s="0" t="s">
        <v>14</v>
      </c>
      <c r="B8" s="10" t="s">
        <v>15</v>
      </c>
      <c r="C8" s="10" t="s">
        <v>16</v>
      </c>
      <c r="D8" s="10" t="n">
        <v>1</v>
      </c>
      <c r="E8" s="11" t="n">
        <v>178</v>
      </c>
      <c r="F8" s="11" t="n">
        <f aca="false">D8*E8</f>
        <v>178</v>
      </c>
      <c r="G8" s="11" t="n">
        <f aca="false">F8-(F8*$G$3)</f>
        <v>178</v>
      </c>
    </row>
    <row r="9" customFormat="false" ht="45" hidden="false" customHeight="false" outlineLevel="0" collapsed="false">
      <c r="A9" s="0" t="s">
        <v>17</v>
      </c>
      <c r="B9" s="9" t="s">
        <v>18</v>
      </c>
      <c r="C9" s="10" t="s">
        <v>19</v>
      </c>
      <c r="D9" s="10" t="n">
        <v>7</v>
      </c>
      <c r="E9" s="11" t="n">
        <v>204.721904761905</v>
      </c>
      <c r="F9" s="11" t="n">
        <f aca="false">D9*E9</f>
        <v>1433.05333333333</v>
      </c>
      <c r="G9" s="11" t="n">
        <f aca="false">F9-(F9*$G$3)</f>
        <v>1433.05333333333</v>
      </c>
    </row>
    <row r="10" customFormat="false" ht="15" hidden="false" customHeight="false" outlineLevel="0" collapsed="false">
      <c r="A10" s="0" t="s">
        <v>20</v>
      </c>
      <c r="B10" s="12" t="s">
        <v>21</v>
      </c>
      <c r="C10" s="10" t="s">
        <v>22</v>
      </c>
      <c r="D10" s="10" t="n">
        <f aca="false">D20+D21</f>
        <v>33</v>
      </c>
      <c r="E10" s="11" t="n">
        <v>30</v>
      </c>
      <c r="F10" s="11" t="n">
        <f aca="false">D10*E10</f>
        <v>990</v>
      </c>
      <c r="G10" s="11" t="n">
        <f aca="false">F10-(F10*$G$3)</f>
        <v>990</v>
      </c>
    </row>
    <row r="11" customFormat="false" ht="15" hidden="false" customHeight="false" outlineLevel="0" collapsed="false">
      <c r="A11" s="7" t="n">
        <v>2</v>
      </c>
      <c r="B11" s="13" t="s">
        <v>23</v>
      </c>
      <c r="C11" s="8"/>
      <c r="D11" s="8"/>
      <c r="E11" s="14"/>
      <c r="F11" s="14"/>
      <c r="G11" s="14"/>
    </row>
    <row r="12" customFormat="false" ht="30" hidden="false" customHeight="false" outlineLevel="0" collapsed="false">
      <c r="A12" s="0" t="s">
        <v>24</v>
      </c>
      <c r="B12" s="9" t="s">
        <v>25</v>
      </c>
      <c r="C12" s="10" t="s">
        <v>16</v>
      </c>
      <c r="D12" s="15" t="n">
        <f aca="false">$D$19*0.02</f>
        <v>2.06</v>
      </c>
      <c r="E12" s="11" t="n">
        <v>6.25333333333333</v>
      </c>
      <c r="F12" s="11" t="n">
        <f aca="false">D12*E12</f>
        <v>12.8818666666667</v>
      </c>
      <c r="G12" s="11" t="n">
        <f aca="false">F12-(F12*$G$3)</f>
        <v>12.8818666666667</v>
      </c>
    </row>
    <row r="13" customFormat="false" ht="15" hidden="false" customHeight="false" outlineLevel="0" collapsed="false">
      <c r="A13" s="0" t="s">
        <v>26</v>
      </c>
      <c r="B13" s="9" t="s">
        <v>27</v>
      </c>
      <c r="C13" s="10" t="s">
        <v>28</v>
      </c>
      <c r="D13" s="15" t="n">
        <f aca="false">$D$19*0.02</f>
        <v>2.06</v>
      </c>
      <c r="E13" s="11" t="n">
        <v>25</v>
      </c>
      <c r="F13" s="11" t="n">
        <f aca="false">D13*E13</f>
        <v>51.5</v>
      </c>
      <c r="G13" s="11" t="n">
        <f aca="false">F13-(F13*$G$3)</f>
        <v>51.5</v>
      </c>
    </row>
    <row r="14" customFormat="false" ht="15" hidden="false" customHeight="false" outlineLevel="0" collapsed="false">
      <c r="A14" s="0" t="s">
        <v>29</v>
      </c>
      <c r="B14" s="9" t="s">
        <v>30</v>
      </c>
      <c r="C14" s="10" t="s">
        <v>16</v>
      </c>
      <c r="D14" s="15" t="n">
        <f aca="false">$D$19*0.02</f>
        <v>2.06</v>
      </c>
      <c r="E14" s="11" t="n">
        <v>17.82</v>
      </c>
      <c r="F14" s="11" t="n">
        <f aca="false">D14*E14</f>
        <v>36.7092</v>
      </c>
      <c r="G14" s="11" t="n">
        <f aca="false">F14-(F14*$G$3)</f>
        <v>36.7092</v>
      </c>
    </row>
    <row r="15" customFormat="false" ht="15" hidden="false" customHeight="false" outlineLevel="0" collapsed="false">
      <c r="A15" s="0" t="s">
        <v>31</v>
      </c>
      <c r="B15" s="9" t="s">
        <v>32</v>
      </c>
      <c r="C15" s="10" t="s">
        <v>16</v>
      </c>
      <c r="D15" s="15" t="n">
        <f aca="false">$D$19*0.02</f>
        <v>2.06</v>
      </c>
      <c r="E15" s="11" t="n">
        <v>5.64333333333333</v>
      </c>
      <c r="F15" s="11" t="n">
        <f aca="false">D15*E15</f>
        <v>11.6252666666667</v>
      </c>
      <c r="G15" s="11" t="n">
        <f aca="false">F15-(F15*$G$3)</f>
        <v>11.6252666666667</v>
      </c>
    </row>
    <row r="16" customFormat="false" ht="15" hidden="false" customHeight="false" outlineLevel="0" collapsed="false">
      <c r="A16" s="0" t="s">
        <v>33</v>
      </c>
      <c r="B16" s="9" t="s">
        <v>34</v>
      </c>
      <c r="C16" s="10" t="s">
        <v>16</v>
      </c>
      <c r="D16" s="15" t="n">
        <f aca="false">$D$19*0.02</f>
        <v>2.06</v>
      </c>
      <c r="E16" s="11" t="n">
        <v>5.64333333333333</v>
      </c>
      <c r="F16" s="11" t="n">
        <f aca="false">D16*E16</f>
        <v>11.6252666666667</v>
      </c>
      <c r="G16" s="11" t="n">
        <f aca="false">F16-(F16*$G$3)</f>
        <v>11.6252666666667</v>
      </c>
    </row>
    <row r="17" customFormat="false" ht="15" hidden="false" customHeight="false" outlineLevel="0" collapsed="false">
      <c r="A17" s="0" t="s">
        <v>35</v>
      </c>
      <c r="B17" s="9" t="s">
        <v>36</v>
      </c>
      <c r="C17" s="10" t="s">
        <v>16</v>
      </c>
      <c r="D17" s="15" t="n">
        <f aca="false">$D$19*0.02</f>
        <v>2.06</v>
      </c>
      <c r="E17" s="11" t="n">
        <v>4.44333333333333</v>
      </c>
      <c r="F17" s="11" t="n">
        <f aca="false">D17*E17</f>
        <v>9.15326666666667</v>
      </c>
      <c r="G17" s="11" t="n">
        <f aca="false">F17-(F17*$G$3)</f>
        <v>9.15326666666667</v>
      </c>
    </row>
    <row r="18" customFormat="false" ht="15" hidden="false" customHeight="false" outlineLevel="0" collapsed="false">
      <c r="A18" s="0" t="s">
        <v>37</v>
      </c>
      <c r="B18" s="9" t="s">
        <v>38</v>
      </c>
      <c r="C18" s="10" t="s">
        <v>16</v>
      </c>
      <c r="D18" s="15" t="n">
        <f aca="false">$D$19*0.02</f>
        <v>2.06</v>
      </c>
      <c r="E18" s="11" t="n">
        <v>7</v>
      </c>
      <c r="F18" s="11" t="n">
        <f aca="false">D18*E18</f>
        <v>14.42</v>
      </c>
      <c r="G18" s="11" t="n">
        <f aca="false">F18-(F18*$G$3)</f>
        <v>14.42</v>
      </c>
    </row>
    <row r="19" customFormat="false" ht="45" hidden="false" customHeight="false" outlineLevel="0" collapsed="false">
      <c r="A19" s="16"/>
      <c r="B19" s="17" t="s">
        <v>39</v>
      </c>
      <c r="C19" s="8"/>
      <c r="D19" s="13" t="n">
        <f aca="false">SUM(D20:D26)</f>
        <v>103</v>
      </c>
      <c r="E19" s="14"/>
      <c r="F19" s="14"/>
      <c r="G19" s="14"/>
    </row>
    <row r="20" customFormat="false" ht="15" hidden="false" customHeight="false" outlineLevel="0" collapsed="false">
      <c r="A20" s="0" t="s">
        <v>40</v>
      </c>
      <c r="B20" s="18" t="s">
        <v>41</v>
      </c>
      <c r="C20" s="19" t="s">
        <v>42</v>
      </c>
      <c r="D20" s="19" t="n">
        <v>2</v>
      </c>
      <c r="E20" s="11" t="n">
        <v>37.52</v>
      </c>
      <c r="F20" s="11" t="n">
        <f aca="false">D20*E20</f>
        <v>75.04</v>
      </c>
      <c r="G20" s="11" t="n">
        <f aca="false">F20-(F20*$G$3)</f>
        <v>75.04</v>
      </c>
    </row>
    <row r="21" customFormat="false" ht="15" hidden="false" customHeight="false" outlineLevel="0" collapsed="false">
      <c r="A21" s="0" t="s">
        <v>43</v>
      </c>
      <c r="B21" s="18" t="s">
        <v>44</v>
      </c>
      <c r="C21" s="19" t="s">
        <v>42</v>
      </c>
      <c r="D21" s="19" t="n">
        <v>31</v>
      </c>
      <c r="E21" s="11" t="n">
        <v>45.3833333333333</v>
      </c>
      <c r="F21" s="11" t="n">
        <f aca="false">D21*E21</f>
        <v>1406.88333333333</v>
      </c>
      <c r="G21" s="11" t="n">
        <f aca="false">F21-(F21*$G$3)</f>
        <v>1406.88333333333</v>
      </c>
    </row>
    <row r="22" customFormat="false" ht="15" hidden="false" customHeight="false" outlineLevel="0" collapsed="false">
      <c r="A22" s="0" t="s">
        <v>45</v>
      </c>
      <c r="B22" s="18" t="s">
        <v>46</v>
      </c>
      <c r="C22" s="19" t="s">
        <v>42</v>
      </c>
      <c r="D22" s="19" t="n">
        <v>14</v>
      </c>
      <c r="E22" s="11" t="n">
        <v>28.26</v>
      </c>
      <c r="F22" s="11" t="n">
        <f aca="false">D22*E22</f>
        <v>395.64</v>
      </c>
      <c r="G22" s="11" t="n">
        <f aca="false">F22-(F22*$G$3)</f>
        <v>395.64</v>
      </c>
    </row>
    <row r="23" customFormat="false" ht="15" hidden="false" customHeight="false" outlineLevel="0" collapsed="false">
      <c r="A23" s="0" t="s">
        <v>47</v>
      </c>
      <c r="B23" s="18" t="s">
        <v>48</v>
      </c>
      <c r="C23" s="19" t="s">
        <v>42</v>
      </c>
      <c r="D23" s="19" t="n">
        <v>10</v>
      </c>
      <c r="E23" s="11" t="n">
        <v>35.4566666666667</v>
      </c>
      <c r="F23" s="11" t="n">
        <f aca="false">D23*E23</f>
        <v>354.566666666667</v>
      </c>
      <c r="G23" s="11" t="n">
        <f aca="false">F23-(F23*$G$3)</f>
        <v>354.566666666667</v>
      </c>
    </row>
    <row r="24" customFormat="false" ht="15" hidden="false" customHeight="false" outlineLevel="0" collapsed="false">
      <c r="A24" s="0" t="s">
        <v>49</v>
      </c>
      <c r="B24" s="18" t="s">
        <v>50</v>
      </c>
      <c r="C24" s="19" t="s">
        <v>42</v>
      </c>
      <c r="D24" s="19" t="n">
        <v>35</v>
      </c>
      <c r="E24" s="11" t="n">
        <v>24.9166666666667</v>
      </c>
      <c r="F24" s="11" t="n">
        <f aca="false">D24*E24</f>
        <v>872.083333333333</v>
      </c>
      <c r="G24" s="11" t="n">
        <f aca="false">F24-(F24*$G$3)</f>
        <v>872.083333333333</v>
      </c>
    </row>
    <row r="25" customFormat="false" ht="15" hidden="false" customHeight="false" outlineLevel="0" collapsed="false">
      <c r="A25" s="0" t="s">
        <v>51</v>
      </c>
      <c r="B25" s="18" t="s">
        <v>52</v>
      </c>
      <c r="C25" s="19" t="s">
        <v>42</v>
      </c>
      <c r="D25" s="19" t="n">
        <v>2</v>
      </c>
      <c r="E25" s="11" t="n">
        <v>30.4566666666667</v>
      </c>
      <c r="F25" s="11" t="n">
        <f aca="false">D25*E25</f>
        <v>60.9133333333333</v>
      </c>
      <c r="G25" s="11" t="n">
        <f aca="false">F25-(F25*$G$3)</f>
        <v>60.9133333333333</v>
      </c>
    </row>
    <row r="26" customFormat="false" ht="15" hidden="false" customHeight="false" outlineLevel="0" collapsed="false">
      <c r="A26" s="0" t="s">
        <v>53</v>
      </c>
      <c r="B26" s="18" t="s">
        <v>54</v>
      </c>
      <c r="C26" s="19" t="s">
        <v>42</v>
      </c>
      <c r="D26" s="19" t="n">
        <v>9</v>
      </c>
      <c r="E26" s="11" t="n">
        <v>21.5933333333333</v>
      </c>
      <c r="F26" s="11" t="n">
        <f aca="false">D26*E26</f>
        <v>194.34</v>
      </c>
      <c r="G26" s="11" t="n">
        <f aca="false">F26-(F26*$G$3)</f>
        <v>194.34</v>
      </c>
    </row>
    <row r="27" customFormat="false" ht="15" hidden="false" customHeight="false" outlineLevel="0" collapsed="false">
      <c r="A27" s="16"/>
      <c r="B27" s="17" t="s">
        <v>55</v>
      </c>
      <c r="C27" s="8"/>
      <c r="D27" s="8"/>
      <c r="E27" s="14"/>
      <c r="F27" s="14"/>
      <c r="G27" s="14"/>
    </row>
    <row r="28" customFormat="false" ht="15" hidden="false" customHeight="false" outlineLevel="0" collapsed="false">
      <c r="A28" s="0" t="s">
        <v>56</v>
      </c>
      <c r="B28" s="10" t="s">
        <v>57</v>
      </c>
      <c r="C28" s="10" t="s">
        <v>42</v>
      </c>
      <c r="D28" s="15" t="n">
        <f aca="false">$D$19*0.02</f>
        <v>2.06</v>
      </c>
      <c r="E28" s="11" t="n">
        <v>7.73</v>
      </c>
      <c r="F28" s="11" t="n">
        <f aca="false">D28*E28</f>
        <v>15.9238</v>
      </c>
      <c r="G28" s="11" t="n">
        <f aca="false">F28-(F28*$G$3)</f>
        <v>15.9238</v>
      </c>
    </row>
    <row r="29" customFormat="false" ht="15" hidden="false" customHeight="false" outlineLevel="0" collapsed="false">
      <c r="A29" s="0" t="s">
        <v>58</v>
      </c>
      <c r="B29" s="10" t="s">
        <v>59</v>
      </c>
      <c r="C29" s="10" t="s">
        <v>16</v>
      </c>
      <c r="D29" s="15" t="n">
        <f aca="false">$D$19*0.02</f>
        <v>2.06</v>
      </c>
      <c r="E29" s="11" t="n">
        <v>23.91</v>
      </c>
      <c r="F29" s="11" t="n">
        <f aca="false">D29*E29</f>
        <v>49.2546</v>
      </c>
      <c r="G29" s="11" t="n">
        <f aca="false">F29-(F29*$G$3)</f>
        <v>49.2546</v>
      </c>
    </row>
    <row r="30" customFormat="false" ht="15" hidden="false" customHeight="false" outlineLevel="0" collapsed="false">
      <c r="A30" s="0" t="s">
        <v>60</v>
      </c>
      <c r="B30" s="10" t="s">
        <v>61</v>
      </c>
      <c r="C30" s="10" t="s">
        <v>16</v>
      </c>
      <c r="D30" s="15" t="n">
        <f aca="false">$D$19*0.02</f>
        <v>2.06</v>
      </c>
      <c r="E30" s="11" t="n">
        <v>13.73</v>
      </c>
      <c r="F30" s="11" t="n">
        <f aca="false">D30*E30</f>
        <v>28.2838</v>
      </c>
      <c r="G30" s="11" t="n">
        <f aca="false">F30-(F30*$G$3)</f>
        <v>28.2838</v>
      </c>
    </row>
    <row r="31" customFormat="false" ht="15" hidden="false" customHeight="false" outlineLevel="0" collapsed="false">
      <c r="A31" s="0" t="s">
        <v>62</v>
      </c>
      <c r="B31" s="10" t="s">
        <v>63</v>
      </c>
      <c r="C31" s="10" t="s">
        <v>16</v>
      </c>
      <c r="D31" s="15" t="n">
        <f aca="false">$D$19*0.02</f>
        <v>2.06</v>
      </c>
      <c r="E31" s="11" t="n">
        <v>13.73</v>
      </c>
      <c r="F31" s="11" t="n">
        <f aca="false">D31*E31</f>
        <v>28.2838</v>
      </c>
      <c r="G31" s="11" t="n">
        <f aca="false">F31-(F31*$G$3)</f>
        <v>28.2838</v>
      </c>
    </row>
    <row r="32" customFormat="false" ht="15" hidden="false" customHeight="false" outlineLevel="0" collapsed="false">
      <c r="A32" s="0" t="s">
        <v>64</v>
      </c>
      <c r="B32" s="10" t="s">
        <v>65</v>
      </c>
      <c r="C32" s="10" t="s">
        <v>16</v>
      </c>
      <c r="D32" s="15" t="n">
        <f aca="false">$D$19*0.02</f>
        <v>2.06</v>
      </c>
      <c r="E32" s="11" t="n">
        <v>13.2</v>
      </c>
      <c r="F32" s="11" t="n">
        <f aca="false">D32*E32</f>
        <v>27.192</v>
      </c>
      <c r="G32" s="11" t="n">
        <f aca="false">F32-(F32*$G$3)</f>
        <v>27.192</v>
      </c>
    </row>
    <row r="33" customFormat="false" ht="15" hidden="false" customHeight="false" outlineLevel="0" collapsed="false">
      <c r="A33" s="0" t="s">
        <v>66</v>
      </c>
      <c r="B33" s="10" t="s">
        <v>67</v>
      </c>
      <c r="C33" s="10" t="s">
        <v>16</v>
      </c>
      <c r="D33" s="15" t="n">
        <f aca="false">$D$19*0.02</f>
        <v>2.06</v>
      </c>
      <c r="E33" s="11" t="n">
        <v>5</v>
      </c>
      <c r="F33" s="11" t="n">
        <f aca="false">D33*E33</f>
        <v>10.3</v>
      </c>
      <c r="G33" s="11" t="n">
        <f aca="false">F33-(F33*$G$3)</f>
        <v>10.3</v>
      </c>
    </row>
    <row r="34" customFormat="false" ht="15" hidden="false" customHeight="false" outlineLevel="0" collapsed="false">
      <c r="B34" s="13" t="s">
        <v>68</v>
      </c>
      <c r="C34" s="8"/>
      <c r="D34" s="8"/>
      <c r="E34" s="14"/>
      <c r="F34" s="14"/>
      <c r="G34" s="14"/>
    </row>
    <row r="35" customFormat="false" ht="15" hidden="false" customHeight="false" outlineLevel="0" collapsed="false">
      <c r="A35" s="0" t="s">
        <v>69</v>
      </c>
      <c r="B35" s="19" t="s">
        <v>70</v>
      </c>
      <c r="C35" s="10" t="s">
        <v>42</v>
      </c>
      <c r="D35" s="15" t="n">
        <f aca="false">D19/5</f>
        <v>20.6</v>
      </c>
      <c r="E35" s="11" t="n">
        <v>7.85</v>
      </c>
      <c r="F35" s="11" t="n">
        <f aca="false">D35*E35</f>
        <v>161.71</v>
      </c>
      <c r="G35" s="11" t="n">
        <f aca="false">F35-(F35*$G$3)</f>
        <v>161.71</v>
      </c>
    </row>
    <row r="36" s="20" customFormat="true" ht="15" hidden="false" customHeight="false" outlineLevel="0" collapsed="false">
      <c r="F36" s="11"/>
      <c r="G36" s="11"/>
    </row>
    <row r="37" customFormat="false" ht="15" hidden="false" customHeight="false" outlineLevel="0" collapsed="false">
      <c r="A37" s="7" t="n">
        <v>3</v>
      </c>
      <c r="B37" s="13" t="s">
        <v>71</v>
      </c>
      <c r="C37" s="8"/>
      <c r="D37" s="13" t="n">
        <f aca="false">D39</f>
        <v>44</v>
      </c>
      <c r="E37" s="14"/>
      <c r="F37" s="14"/>
      <c r="G37" s="14"/>
    </row>
    <row r="38" customFormat="false" ht="15" hidden="false" customHeight="false" outlineLevel="0" collapsed="false">
      <c r="A38" s="0" t="s">
        <v>72</v>
      </c>
      <c r="B38" s="10" t="s">
        <v>73</v>
      </c>
      <c r="C38" s="10" t="s">
        <v>42</v>
      </c>
      <c r="D38" s="15" t="n">
        <f aca="false">$D$39*0.1</f>
        <v>4.4</v>
      </c>
      <c r="E38" s="11" t="n">
        <v>30.79</v>
      </c>
      <c r="F38" s="11" t="n">
        <f aca="false">D38*E38</f>
        <v>135.476</v>
      </c>
      <c r="G38" s="11" t="n">
        <f aca="false">F38-(F38*$G$3)</f>
        <v>135.476</v>
      </c>
    </row>
    <row r="39" customFormat="false" ht="15" hidden="false" customHeight="false" outlineLevel="0" collapsed="false">
      <c r="A39" s="0" t="s">
        <v>74</v>
      </c>
      <c r="B39" s="19" t="s">
        <v>75</v>
      </c>
      <c r="C39" s="19" t="s">
        <v>42</v>
      </c>
      <c r="D39" s="21" t="n">
        <v>44</v>
      </c>
      <c r="E39" s="11" t="n">
        <v>13.1833333333333</v>
      </c>
      <c r="F39" s="11" t="n">
        <f aca="false">D39*E39</f>
        <v>580.066666666667</v>
      </c>
      <c r="G39" s="11" t="n">
        <f aca="false">F39-(F39*$G$3)</f>
        <v>580.066666666667</v>
      </c>
    </row>
    <row r="40" customFormat="false" ht="15" hidden="false" customHeight="false" outlineLevel="0" collapsed="false">
      <c r="A40" s="0" t="s">
        <v>76</v>
      </c>
      <c r="B40" s="22" t="s">
        <v>77</v>
      </c>
      <c r="C40" s="10" t="s">
        <v>16</v>
      </c>
      <c r="D40" s="10" t="n">
        <v>2</v>
      </c>
      <c r="E40" s="11" t="n">
        <v>180</v>
      </c>
      <c r="F40" s="11" t="n">
        <f aca="false">D40*E40</f>
        <v>360</v>
      </c>
      <c r="G40" s="11" t="n">
        <f aca="false">F40-(F40*$G$3)</f>
        <v>360</v>
      </c>
    </row>
    <row r="41" customFormat="false" ht="15" hidden="false" customHeight="false" outlineLevel="0" collapsed="false">
      <c r="A41" s="0" t="s">
        <v>78</v>
      </c>
      <c r="B41" s="10" t="s">
        <v>79</v>
      </c>
      <c r="C41" s="10" t="s">
        <v>16</v>
      </c>
      <c r="D41" s="10" t="n">
        <v>2</v>
      </c>
      <c r="E41" s="11" t="n">
        <v>195</v>
      </c>
      <c r="F41" s="11" t="n">
        <f aca="false">D41*E41</f>
        <v>390</v>
      </c>
      <c r="G41" s="11" t="n">
        <f aca="false">F41-(F41*$G$3)</f>
        <v>390</v>
      </c>
    </row>
    <row r="42" customFormat="false" ht="15" hidden="false" customHeight="false" outlineLevel="0" collapsed="false">
      <c r="A42" s="0" t="s">
        <v>80</v>
      </c>
      <c r="B42" s="10" t="s">
        <v>81</v>
      </c>
      <c r="C42" s="10" t="s">
        <v>16</v>
      </c>
      <c r="D42" s="10" t="n">
        <v>2</v>
      </c>
      <c r="E42" s="11" t="n">
        <v>250</v>
      </c>
      <c r="F42" s="11" t="n">
        <f aca="false">D42*E42</f>
        <v>500</v>
      </c>
      <c r="G42" s="11" t="n">
        <f aca="false">F42-(F42*$G$3)</f>
        <v>500</v>
      </c>
    </row>
    <row r="43" customFormat="false" ht="15" hidden="false" customHeight="false" outlineLevel="0" collapsed="false">
      <c r="A43" s="0" t="s">
        <v>82</v>
      </c>
      <c r="B43" s="10" t="s">
        <v>83</v>
      </c>
      <c r="C43" s="10" t="s">
        <v>16</v>
      </c>
      <c r="D43" s="10" t="n">
        <v>2</v>
      </c>
      <c r="E43" s="11" t="n">
        <v>25</v>
      </c>
      <c r="F43" s="11" t="n">
        <f aca="false">D43*E43</f>
        <v>50</v>
      </c>
      <c r="G43" s="11" t="n">
        <f aca="false">F43-(F43*$G$3)</f>
        <v>50</v>
      </c>
    </row>
    <row r="44" customFormat="false" ht="15" hidden="false" customHeight="false" outlineLevel="0" collapsed="false">
      <c r="A44" s="0" t="s">
        <v>84</v>
      </c>
      <c r="B44" s="10" t="s">
        <v>85</v>
      </c>
      <c r="C44" s="10" t="s">
        <v>16</v>
      </c>
      <c r="D44" s="10" t="n">
        <v>2</v>
      </c>
      <c r="E44" s="11" t="n">
        <v>45</v>
      </c>
      <c r="F44" s="11" t="n">
        <f aca="false">D44*E44</f>
        <v>90</v>
      </c>
      <c r="G44" s="11" t="n">
        <f aca="false">F44-(F44*$G$3)</f>
        <v>90</v>
      </c>
    </row>
    <row r="45" customFormat="false" ht="15" hidden="false" customHeight="false" outlineLevel="0" collapsed="false">
      <c r="A45" s="0" t="s">
        <v>86</v>
      </c>
      <c r="B45" s="10" t="s">
        <v>87</v>
      </c>
      <c r="C45" s="10" t="s">
        <v>16</v>
      </c>
      <c r="D45" s="10" t="n">
        <v>2</v>
      </c>
      <c r="E45" s="11" t="n">
        <v>25</v>
      </c>
      <c r="F45" s="11" t="n">
        <f aca="false">D45*E45</f>
        <v>50</v>
      </c>
      <c r="G45" s="11" t="n">
        <f aca="false">F45-(F45*$G$3)</f>
        <v>50</v>
      </c>
    </row>
    <row r="46" customFormat="false" ht="15.75" hidden="false" customHeight="false" outlineLevel="0" collapsed="false">
      <c r="A46" s="0" t="s">
        <v>88</v>
      </c>
      <c r="B46" s="10" t="s">
        <v>89</v>
      </c>
      <c r="C46" s="10" t="s">
        <v>16</v>
      </c>
      <c r="D46" s="10" t="n">
        <v>2</v>
      </c>
      <c r="E46" s="11" t="n">
        <v>45</v>
      </c>
      <c r="F46" s="11" t="n">
        <f aca="false">D46*E46</f>
        <v>90</v>
      </c>
      <c r="G46" s="11" t="n">
        <f aca="false">F46-(F46*$G$3)</f>
        <v>90</v>
      </c>
    </row>
    <row r="47" customFormat="false" ht="15.75" hidden="false" customHeight="false" outlineLevel="0" collapsed="false">
      <c r="B47" s="23" t="s">
        <v>90</v>
      </c>
      <c r="C47" s="24"/>
      <c r="D47" s="24"/>
      <c r="E47" s="25"/>
      <c r="F47" s="25" t="n">
        <f aca="false">SUM(F7:F46)</f>
        <v>9627.03553333333</v>
      </c>
      <c r="G47" s="26" t="n">
        <f aca="false">SUM(G7:G46)</f>
        <v>9627.03553333333</v>
      </c>
    </row>
    <row r="48" customFormat="false" ht="15" hidden="false" customHeight="false" outlineLevel="0" collapsed="false">
      <c r="B48" s="27" t="s">
        <v>91</v>
      </c>
      <c r="C48" s="28" t="n">
        <f aca="false">SUM(C49:C52)</f>
        <v>0.2365</v>
      </c>
      <c r="D48" s="10"/>
    </row>
    <row r="49" customFormat="false" ht="15" hidden="false" customHeight="false" outlineLevel="0" collapsed="false">
      <c r="B49" s="10" t="s">
        <v>92</v>
      </c>
      <c r="C49" s="29" t="n">
        <v>0.02</v>
      </c>
      <c r="D49" s="10"/>
    </row>
    <row r="50" customFormat="false" ht="15" hidden="false" customHeight="false" outlineLevel="0" collapsed="false">
      <c r="B50" s="10" t="s">
        <v>93</v>
      </c>
      <c r="C50" s="29" t="n">
        <v>0.1</v>
      </c>
      <c r="D50" s="10"/>
    </row>
    <row r="51" customFormat="false" ht="15" hidden="false" customHeight="false" outlineLevel="0" collapsed="false">
      <c r="B51" s="10" t="s">
        <v>94</v>
      </c>
      <c r="C51" s="29" t="n">
        <f aca="false">0.03+0.0065</f>
        <v>0.0365</v>
      </c>
      <c r="D51" s="10"/>
    </row>
    <row r="52" customFormat="false" ht="15" hidden="false" customHeight="false" outlineLevel="0" collapsed="false">
      <c r="B52" s="10" t="s">
        <v>95</v>
      </c>
      <c r="C52" s="29" t="n">
        <v>0.08</v>
      </c>
      <c r="D52" s="10"/>
    </row>
  </sheetData>
  <mergeCells count="2">
    <mergeCell ref="B2:E2"/>
    <mergeCell ref="B3:E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7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9" activeCellId="0" sqref="B39"/>
    </sheetView>
  </sheetViews>
  <sheetFormatPr defaultRowHeight="15"/>
  <cols>
    <col collapsed="false" hidden="false" max="1" min="1" style="0" width="5.0765306122449"/>
    <col collapsed="false" hidden="false" max="2" min="2" style="0" width="80.8622448979592"/>
    <col collapsed="false" hidden="false" max="3" min="3" style="0" width="12.5561224489796"/>
    <col collapsed="false" hidden="false" max="4" min="4" style="0" width="13.0918367346939"/>
    <col collapsed="false" hidden="false" max="6" min="5" style="0" width="12.8265306122449"/>
    <col collapsed="false" hidden="false" max="7" min="7" style="0" width="11.3418367346939"/>
    <col collapsed="false" hidden="false" max="8" min="8" style="0" width="15.5255102040816"/>
    <col collapsed="false" hidden="false" max="1025" min="9" style="0" width="8.23469387755102"/>
  </cols>
  <sheetData>
    <row r="1" customFormat="false" ht="21" hidden="false" customHeight="false" outlineLevel="0" collapsed="false">
      <c r="B1" s="30" t="s">
        <v>96</v>
      </c>
    </row>
    <row r="2" customFormat="false" ht="45" hidden="false" customHeight="true" outlineLevel="0" collapsed="false">
      <c r="B2" s="31" t="s">
        <v>1</v>
      </c>
      <c r="C2" s="31"/>
      <c r="D2" s="31"/>
      <c r="E2" s="31"/>
    </row>
    <row r="3" customFormat="false" ht="15" hidden="false" customHeight="false" outlineLevel="0" collapsed="false">
      <c r="B3" s="4" t="s">
        <v>3</v>
      </c>
      <c r="C3" s="4"/>
      <c r="D3" s="4"/>
      <c r="E3" s="4"/>
    </row>
    <row r="5" customFormat="false" ht="15" hidden="false" customHeight="false" outlineLevel="0" collapsed="false">
      <c r="B5" s="6" t="s">
        <v>4</v>
      </c>
      <c r="C5" s="6" t="s">
        <v>5</v>
      </c>
      <c r="D5" s="6" t="s">
        <v>6</v>
      </c>
      <c r="E5" s="6" t="s">
        <v>97</v>
      </c>
      <c r="F5" s="6" t="s">
        <v>98</v>
      </c>
      <c r="G5" s="6" t="s">
        <v>99</v>
      </c>
      <c r="H5" s="6" t="s">
        <v>100</v>
      </c>
    </row>
    <row r="6" customFormat="false" ht="15" hidden="false" customHeight="false" outlineLevel="0" collapsed="false">
      <c r="A6" s="7" t="n">
        <v>1</v>
      </c>
      <c r="B6" s="8" t="s">
        <v>10</v>
      </c>
      <c r="C6" s="8"/>
      <c r="D6" s="8"/>
      <c r="E6" s="8"/>
      <c r="F6" s="8"/>
      <c r="G6" s="8"/>
      <c r="H6" s="8"/>
    </row>
    <row r="7" customFormat="false" ht="45" hidden="false" customHeight="false" outlineLevel="0" collapsed="false">
      <c r="A7" s="0" t="s">
        <v>11</v>
      </c>
      <c r="B7" s="9" t="s">
        <v>12</v>
      </c>
      <c r="C7" s="10" t="s">
        <v>13</v>
      </c>
      <c r="D7" s="10" t="n">
        <v>8</v>
      </c>
      <c r="E7" s="11"/>
      <c r="F7" s="11"/>
      <c r="G7" s="11" t="n">
        <f aca="false">952.11/8</f>
        <v>119.01375</v>
      </c>
      <c r="H7" s="11" t="n">
        <f aca="false">AVERAGE(E7:G7)</f>
        <v>119.01375</v>
      </c>
    </row>
    <row r="8" customFormat="false" ht="15" hidden="false" customHeight="false" outlineLevel="0" collapsed="false">
      <c r="A8" s="0" t="s">
        <v>14</v>
      </c>
      <c r="B8" s="10" t="s">
        <v>15</v>
      </c>
      <c r="C8" s="10" t="s">
        <v>16</v>
      </c>
      <c r="D8" s="10" t="n">
        <v>1</v>
      </c>
      <c r="E8" s="11"/>
      <c r="F8" s="11"/>
      <c r="G8" s="11" t="n">
        <v>178</v>
      </c>
      <c r="H8" s="11" t="n">
        <f aca="false">AVERAGE(E8:G8)</f>
        <v>178</v>
      </c>
    </row>
    <row r="9" customFormat="false" ht="45" hidden="false" customHeight="false" outlineLevel="0" collapsed="false">
      <c r="A9" s="0" t="s">
        <v>17</v>
      </c>
      <c r="B9" s="9" t="s">
        <v>18</v>
      </c>
      <c r="C9" s="10" t="s">
        <v>19</v>
      </c>
      <c r="D9" s="10" t="n">
        <v>7</v>
      </c>
      <c r="E9" s="11" t="n">
        <f aca="false">1472/7</f>
        <v>210.285714285714</v>
      </c>
      <c r="F9" s="11" t="n">
        <v>131.85</v>
      </c>
      <c r="G9" s="11" t="n">
        <f aca="false">1904.21/7</f>
        <v>272.03</v>
      </c>
      <c r="H9" s="11" t="n">
        <f aca="false">AVERAGE(E9:G9)</f>
        <v>204.721904761905</v>
      </c>
    </row>
    <row r="10" customFormat="false" ht="15" hidden="false" customHeight="false" outlineLevel="0" collapsed="false">
      <c r="A10" s="0" t="s">
        <v>20</v>
      </c>
      <c r="B10" s="12" t="s">
        <v>21</v>
      </c>
      <c r="C10" s="10" t="s">
        <v>22</v>
      </c>
      <c r="D10" s="10" t="n">
        <f aca="false">D20+D21</f>
        <v>33</v>
      </c>
      <c r="E10" s="11"/>
      <c r="F10" s="11"/>
      <c r="G10" s="10" t="n">
        <v>30</v>
      </c>
      <c r="H10" s="11" t="n">
        <f aca="false">AVERAGE(E10:G10)</f>
        <v>30</v>
      </c>
    </row>
    <row r="11" customFormat="false" ht="15" hidden="false" customHeight="false" outlineLevel="0" collapsed="false">
      <c r="A11" s="0" t="n">
        <v>2</v>
      </c>
      <c r="B11" s="6" t="s">
        <v>23</v>
      </c>
      <c r="C11" s="10"/>
      <c r="D11" s="10"/>
      <c r="E11" s="11"/>
      <c r="F11" s="11"/>
      <c r="G11" s="11"/>
      <c r="H11" s="11"/>
    </row>
    <row r="12" customFormat="false" ht="30" hidden="false" customHeight="false" outlineLevel="0" collapsed="false">
      <c r="A12" s="0" t="s">
        <v>24</v>
      </c>
      <c r="B12" s="9" t="s">
        <v>25</v>
      </c>
      <c r="C12" s="10" t="s">
        <v>16</v>
      </c>
      <c r="D12" s="15" t="n">
        <f aca="false">$D$19*0.02</f>
        <v>2.06</v>
      </c>
      <c r="E12" s="11" t="n">
        <v>4.8</v>
      </c>
      <c r="F12" s="32" t="n">
        <v>3.96</v>
      </c>
      <c r="G12" s="11" t="n">
        <v>10</v>
      </c>
      <c r="H12" s="11" t="n">
        <f aca="false">AVERAGE(E12:G12)</f>
        <v>6.25333333333333</v>
      </c>
    </row>
    <row r="13" customFormat="false" ht="15" hidden="false" customHeight="false" outlineLevel="0" collapsed="false">
      <c r="A13" s="0" t="s">
        <v>26</v>
      </c>
      <c r="B13" s="9" t="s">
        <v>27</v>
      </c>
      <c r="C13" s="10" t="s">
        <v>28</v>
      </c>
      <c r="D13" s="15" t="n">
        <f aca="false">$D$19*0.02</f>
        <v>2.06</v>
      </c>
      <c r="E13" s="11"/>
      <c r="F13" s="11"/>
      <c r="G13" s="11" t="n">
        <v>25</v>
      </c>
      <c r="H13" s="11" t="n">
        <f aca="false">AVERAGE(E13:G13)</f>
        <v>25</v>
      </c>
    </row>
    <row r="14" customFormat="false" ht="15" hidden="false" customHeight="false" outlineLevel="0" collapsed="false">
      <c r="A14" s="0" t="s">
        <v>29</v>
      </c>
      <c r="B14" s="9" t="s">
        <v>30</v>
      </c>
      <c r="C14" s="10" t="s">
        <v>16</v>
      </c>
      <c r="D14" s="15" t="n">
        <f aca="false">$D$19*0.02</f>
        <v>2.06</v>
      </c>
      <c r="E14" s="11" t="n">
        <v>10</v>
      </c>
      <c r="F14" s="11" t="n">
        <v>18.46</v>
      </c>
      <c r="G14" s="11" t="n">
        <v>25</v>
      </c>
      <c r="H14" s="11" t="n">
        <f aca="false">AVERAGE(E14:G14)</f>
        <v>17.82</v>
      </c>
    </row>
    <row r="15" customFormat="false" ht="15" hidden="false" customHeight="false" outlineLevel="0" collapsed="false">
      <c r="A15" s="0" t="s">
        <v>31</v>
      </c>
      <c r="B15" s="9" t="s">
        <v>32</v>
      </c>
      <c r="C15" s="10" t="s">
        <v>16</v>
      </c>
      <c r="D15" s="15" t="n">
        <f aca="false">$D$19*0.02</f>
        <v>2.06</v>
      </c>
      <c r="E15" s="11" t="n">
        <v>5</v>
      </c>
      <c r="F15" s="11" t="n">
        <v>5.93</v>
      </c>
      <c r="G15" s="11" t="n">
        <v>6</v>
      </c>
      <c r="H15" s="11" t="n">
        <f aca="false">AVERAGE(E15:G15)</f>
        <v>5.64333333333333</v>
      </c>
    </row>
    <row r="16" customFormat="false" ht="15" hidden="false" customHeight="false" outlineLevel="0" collapsed="false">
      <c r="A16" s="0" t="s">
        <v>33</v>
      </c>
      <c r="B16" s="9" t="s">
        <v>34</v>
      </c>
      <c r="C16" s="10" t="s">
        <v>16</v>
      </c>
      <c r="D16" s="15" t="n">
        <f aca="false">$D$19*0.02</f>
        <v>2.06</v>
      </c>
      <c r="E16" s="11" t="n">
        <v>5</v>
      </c>
      <c r="F16" s="11" t="n">
        <v>5.93</v>
      </c>
      <c r="G16" s="11" t="n">
        <v>6</v>
      </c>
      <c r="H16" s="11" t="n">
        <f aca="false">AVERAGE(E16:G16)</f>
        <v>5.64333333333333</v>
      </c>
    </row>
    <row r="17" customFormat="false" ht="15" hidden="false" customHeight="false" outlineLevel="0" collapsed="false">
      <c r="A17" s="0" t="s">
        <v>35</v>
      </c>
      <c r="B17" s="9" t="s">
        <v>36</v>
      </c>
      <c r="C17" s="10" t="s">
        <v>16</v>
      </c>
      <c r="D17" s="15" t="n">
        <f aca="false">$D$19*0.02</f>
        <v>2.06</v>
      </c>
      <c r="E17" s="11" t="n">
        <v>3</v>
      </c>
      <c r="F17" s="11" t="n">
        <v>6.33</v>
      </c>
      <c r="G17" s="11" t="n">
        <v>4</v>
      </c>
      <c r="H17" s="11" t="n">
        <f aca="false">AVERAGE(E17:G17)</f>
        <v>4.44333333333333</v>
      </c>
    </row>
    <row r="18" customFormat="false" ht="15" hidden="false" customHeight="false" outlineLevel="0" collapsed="false">
      <c r="A18" s="0" t="s">
        <v>37</v>
      </c>
      <c r="B18" s="9" t="s">
        <v>38</v>
      </c>
      <c r="C18" s="10" t="s">
        <v>16</v>
      </c>
      <c r="D18" s="15" t="n">
        <f aca="false">$D$19*0.02</f>
        <v>2.06</v>
      </c>
      <c r="E18" s="11"/>
      <c r="F18" s="11"/>
      <c r="G18" s="11" t="n">
        <v>7</v>
      </c>
      <c r="H18" s="11" t="n">
        <f aca="false">AVERAGE(E18:G18)</f>
        <v>7</v>
      </c>
    </row>
    <row r="19" customFormat="false" ht="45" hidden="false" customHeight="false" outlineLevel="0" collapsed="false">
      <c r="A19" s="16"/>
      <c r="B19" s="17" t="s">
        <v>39</v>
      </c>
      <c r="C19" s="8"/>
      <c r="D19" s="13" t="n">
        <f aca="false">SUM(D20:D26)</f>
        <v>103</v>
      </c>
      <c r="E19" s="14"/>
      <c r="F19" s="14"/>
      <c r="G19" s="14"/>
      <c r="H19" s="11"/>
    </row>
    <row r="20" customFormat="false" ht="15" hidden="false" customHeight="false" outlineLevel="0" collapsed="false">
      <c r="A20" s="0" t="s">
        <v>40</v>
      </c>
      <c r="B20" s="18" t="s">
        <v>41</v>
      </c>
      <c r="C20" s="19" t="s">
        <v>42</v>
      </c>
      <c r="D20" s="19" t="n">
        <v>2</v>
      </c>
      <c r="E20" s="11" t="n">
        <v>25</v>
      </c>
      <c r="F20" s="11" t="n">
        <v>39.56</v>
      </c>
      <c r="G20" s="11" t="n">
        <v>48</v>
      </c>
      <c r="H20" s="11" t="n">
        <f aca="false">AVERAGE(E20:G20)</f>
        <v>37.52</v>
      </c>
    </row>
    <row r="21" customFormat="false" ht="15" hidden="false" customHeight="false" outlineLevel="0" collapsed="false">
      <c r="A21" s="0" t="s">
        <v>43</v>
      </c>
      <c r="B21" s="18" t="s">
        <v>44</v>
      </c>
      <c r="C21" s="19" t="s">
        <v>42</v>
      </c>
      <c r="D21" s="19" t="n">
        <v>31</v>
      </c>
      <c r="E21" s="11" t="n">
        <v>30</v>
      </c>
      <c r="F21" s="11" t="n">
        <v>46.15</v>
      </c>
      <c r="G21" s="11" t="n">
        <v>60</v>
      </c>
      <c r="H21" s="11" t="n">
        <f aca="false">AVERAGE(E21:G21)</f>
        <v>45.3833333333333</v>
      </c>
    </row>
    <row r="22" customFormat="false" ht="15" hidden="false" customHeight="false" outlineLevel="0" collapsed="false">
      <c r="A22" s="0" t="s">
        <v>45</v>
      </c>
      <c r="B22" s="18" t="s">
        <v>46</v>
      </c>
      <c r="C22" s="19" t="s">
        <v>42</v>
      </c>
      <c r="D22" s="19" t="n">
        <v>14</v>
      </c>
      <c r="E22" s="11" t="n">
        <v>20</v>
      </c>
      <c r="F22" s="11" t="n">
        <v>19.78</v>
      </c>
      <c r="G22" s="11" t="n">
        <v>45</v>
      </c>
      <c r="H22" s="11" t="n">
        <f aca="false">AVERAGE(E22:G22)</f>
        <v>28.26</v>
      </c>
    </row>
    <row r="23" customFormat="false" ht="15" hidden="false" customHeight="false" outlineLevel="0" collapsed="false">
      <c r="A23" s="0" t="s">
        <v>47</v>
      </c>
      <c r="B23" s="18" t="s">
        <v>48</v>
      </c>
      <c r="C23" s="19" t="s">
        <v>42</v>
      </c>
      <c r="D23" s="19" t="n">
        <v>10</v>
      </c>
      <c r="E23" s="11" t="n">
        <v>25</v>
      </c>
      <c r="F23" s="11" t="n">
        <v>26.37</v>
      </c>
      <c r="G23" s="11" t="n">
        <v>55</v>
      </c>
      <c r="H23" s="11" t="n">
        <f aca="false">AVERAGE(E23:G23)</f>
        <v>35.4566666666667</v>
      </c>
    </row>
    <row r="24" customFormat="false" ht="15" hidden="false" customHeight="false" outlineLevel="0" collapsed="false">
      <c r="A24" s="0" t="s">
        <v>49</v>
      </c>
      <c r="B24" s="18" t="s">
        <v>50</v>
      </c>
      <c r="C24" s="19" t="s">
        <v>42</v>
      </c>
      <c r="D24" s="19" t="n">
        <v>35</v>
      </c>
      <c r="E24" s="11" t="n">
        <v>20</v>
      </c>
      <c r="F24" s="11" t="n">
        <v>19.75</v>
      </c>
      <c r="G24" s="11" t="n">
        <v>35</v>
      </c>
      <c r="H24" s="11" t="n">
        <f aca="false">AVERAGE(E24:G24)</f>
        <v>24.9166666666667</v>
      </c>
    </row>
    <row r="25" customFormat="false" ht="15" hidden="false" customHeight="false" outlineLevel="0" collapsed="false">
      <c r="A25" s="0" t="s">
        <v>51</v>
      </c>
      <c r="B25" s="18" t="s">
        <v>52</v>
      </c>
      <c r="C25" s="19" t="s">
        <v>42</v>
      </c>
      <c r="D25" s="19" t="n">
        <v>2</v>
      </c>
      <c r="E25" s="11" t="n">
        <v>25</v>
      </c>
      <c r="F25" s="11" t="n">
        <v>26.37</v>
      </c>
      <c r="G25" s="11" t="n">
        <v>40</v>
      </c>
      <c r="H25" s="11" t="n">
        <f aca="false">AVERAGE(E25:G25)</f>
        <v>30.4566666666667</v>
      </c>
    </row>
    <row r="26" customFormat="false" ht="15" hidden="false" customHeight="false" outlineLevel="0" collapsed="false">
      <c r="A26" s="0" t="s">
        <v>53</v>
      </c>
      <c r="B26" s="18" t="s">
        <v>54</v>
      </c>
      <c r="C26" s="19" t="s">
        <v>42</v>
      </c>
      <c r="D26" s="19" t="n">
        <v>9</v>
      </c>
      <c r="E26" s="11" t="n">
        <v>15</v>
      </c>
      <c r="F26" s="11" t="n">
        <v>19.78</v>
      </c>
      <c r="G26" s="11" t="n">
        <v>30</v>
      </c>
      <c r="H26" s="11" t="n">
        <f aca="false">AVERAGE(E26:G26)</f>
        <v>21.5933333333333</v>
      </c>
    </row>
    <row r="27" customFormat="false" ht="15" hidden="false" customHeight="false" outlineLevel="0" collapsed="false">
      <c r="A27" s="16"/>
      <c r="B27" s="17" t="s">
        <v>55</v>
      </c>
      <c r="C27" s="8"/>
      <c r="D27" s="8"/>
      <c r="E27" s="14"/>
      <c r="F27" s="14"/>
      <c r="G27" s="14"/>
      <c r="H27" s="11"/>
    </row>
    <row r="28" customFormat="false" ht="15" hidden="false" customHeight="false" outlineLevel="0" collapsed="false">
      <c r="A28" s="0" t="s">
        <v>56</v>
      </c>
      <c r="B28" s="10" t="s">
        <v>57</v>
      </c>
      <c r="C28" s="10" t="s">
        <v>42</v>
      </c>
      <c r="D28" s="15" t="n">
        <f aca="false">$D$19*0.02</f>
        <v>2.06</v>
      </c>
      <c r="E28" s="11" t="n">
        <v>5</v>
      </c>
      <c r="F28" s="11" t="n">
        <v>13.19</v>
      </c>
      <c r="G28" s="11" t="n">
        <v>5</v>
      </c>
      <c r="H28" s="11" t="n">
        <f aca="false">AVERAGE(E28:G28)</f>
        <v>7.73</v>
      </c>
    </row>
    <row r="29" customFormat="false" ht="15" hidden="false" customHeight="false" outlineLevel="0" collapsed="false">
      <c r="A29" s="0" t="s">
        <v>58</v>
      </c>
      <c r="B29" s="10" t="s">
        <v>59</v>
      </c>
      <c r="C29" s="10" t="s">
        <v>16</v>
      </c>
      <c r="D29" s="15" t="n">
        <f aca="false">$D$19*0.02</f>
        <v>2.06</v>
      </c>
      <c r="E29" s="11" t="n">
        <v>8</v>
      </c>
      <c r="F29" s="11" t="n">
        <v>23.73</v>
      </c>
      <c r="G29" s="11" t="n">
        <v>40</v>
      </c>
      <c r="H29" s="11" t="n">
        <f aca="false">AVERAGE(E29:G29)</f>
        <v>23.91</v>
      </c>
    </row>
    <row r="30" customFormat="false" ht="15" hidden="false" customHeight="false" outlineLevel="0" collapsed="false">
      <c r="A30" s="0" t="s">
        <v>60</v>
      </c>
      <c r="B30" s="10" t="s">
        <v>61</v>
      </c>
      <c r="C30" s="10" t="s">
        <v>16</v>
      </c>
      <c r="D30" s="15" t="n">
        <f aca="false">$D$19*0.02</f>
        <v>2.06</v>
      </c>
      <c r="E30" s="11" t="n">
        <v>5</v>
      </c>
      <c r="F30" s="11" t="n">
        <v>13.19</v>
      </c>
      <c r="G30" s="11" t="n">
        <v>23</v>
      </c>
      <c r="H30" s="11" t="n">
        <f aca="false">AVERAGE(E30:G30)</f>
        <v>13.73</v>
      </c>
    </row>
    <row r="31" customFormat="false" ht="15" hidden="false" customHeight="false" outlineLevel="0" collapsed="false">
      <c r="A31" s="0" t="s">
        <v>62</v>
      </c>
      <c r="B31" s="10" t="s">
        <v>63</v>
      </c>
      <c r="C31" s="10" t="s">
        <v>16</v>
      </c>
      <c r="D31" s="15" t="n">
        <f aca="false">$D$19*0.02</f>
        <v>2.06</v>
      </c>
      <c r="E31" s="11" t="n">
        <v>5</v>
      </c>
      <c r="F31" s="11" t="n">
        <v>13.19</v>
      </c>
      <c r="G31" s="11" t="n">
        <v>23</v>
      </c>
      <c r="H31" s="11" t="n">
        <f aca="false">AVERAGE(E31:G31)</f>
        <v>13.73</v>
      </c>
    </row>
    <row r="32" customFormat="false" ht="15" hidden="false" customHeight="false" outlineLevel="0" collapsed="false">
      <c r="A32" s="0" t="s">
        <v>64</v>
      </c>
      <c r="B32" s="10" t="s">
        <v>65</v>
      </c>
      <c r="C32" s="10" t="s">
        <v>16</v>
      </c>
      <c r="D32" s="15" t="n">
        <f aca="false">$D$19*0.02</f>
        <v>2.06</v>
      </c>
      <c r="E32" s="11"/>
      <c r="F32" s="11"/>
      <c r="G32" s="11"/>
      <c r="H32" s="11" t="n">
        <v>13.2</v>
      </c>
    </row>
    <row r="33" customFormat="false" ht="15" hidden="false" customHeight="false" outlineLevel="0" collapsed="false">
      <c r="A33" s="0" t="s">
        <v>66</v>
      </c>
      <c r="B33" s="10" t="s">
        <v>67</v>
      </c>
      <c r="C33" s="10" t="s">
        <v>16</v>
      </c>
      <c r="D33" s="15" t="n">
        <f aca="false">$D$19*0.02</f>
        <v>2.06</v>
      </c>
      <c r="E33" s="11"/>
      <c r="F33" s="11"/>
      <c r="G33" s="11" t="n">
        <v>5</v>
      </c>
      <c r="H33" s="11" t="n">
        <f aca="false">AVERAGE(E33:G33)</f>
        <v>5</v>
      </c>
    </row>
    <row r="34" customFormat="false" ht="15" hidden="false" customHeight="false" outlineLevel="0" collapsed="false">
      <c r="B34" s="13" t="s">
        <v>68</v>
      </c>
      <c r="C34" s="8"/>
      <c r="D34" s="8"/>
      <c r="E34" s="14"/>
      <c r="F34" s="14"/>
      <c r="G34" s="14"/>
      <c r="H34" s="11"/>
    </row>
    <row r="35" customFormat="false" ht="15" hidden="false" customHeight="false" outlineLevel="0" collapsed="false">
      <c r="A35" s="0" t="s">
        <v>69</v>
      </c>
      <c r="B35" s="19" t="s">
        <v>70</v>
      </c>
      <c r="C35" s="10" t="s">
        <v>42</v>
      </c>
      <c r="D35" s="15" t="n">
        <f aca="false">D19/5</f>
        <v>20.6</v>
      </c>
      <c r="E35" s="11" t="n">
        <v>8</v>
      </c>
      <c r="F35" s="11" t="n">
        <v>10.55</v>
      </c>
      <c r="G35" s="11" t="n">
        <v>5</v>
      </c>
      <c r="H35" s="11" t="n">
        <f aca="false">AVERAGE(E35:G35)</f>
        <v>7.85</v>
      </c>
    </row>
    <row r="36" s="20" customFormat="true" ht="15" hidden="false" customHeight="false" outlineLevel="0" collapsed="false">
      <c r="G36" s="33"/>
      <c r="H36" s="11"/>
    </row>
    <row r="37" customFormat="false" ht="15" hidden="false" customHeight="false" outlineLevel="0" collapsed="false">
      <c r="A37" s="7" t="n">
        <v>3</v>
      </c>
      <c r="B37" s="13" t="s">
        <v>71</v>
      </c>
      <c r="C37" s="8"/>
      <c r="D37" s="13" t="n">
        <f aca="false">D39</f>
        <v>44</v>
      </c>
      <c r="E37" s="14"/>
      <c r="F37" s="14"/>
      <c r="G37" s="14"/>
      <c r="H37" s="11"/>
    </row>
    <row r="38" customFormat="false" ht="15" hidden="false" customHeight="false" outlineLevel="0" collapsed="false">
      <c r="A38" s="0" t="s">
        <v>72</v>
      </c>
      <c r="B38" s="10" t="s">
        <v>73</v>
      </c>
      <c r="C38" s="10" t="s">
        <v>42</v>
      </c>
      <c r="D38" s="15" t="n">
        <f aca="false">$D$39*0.1</f>
        <v>4.4</v>
      </c>
      <c r="E38" s="11" t="n">
        <v>8.04</v>
      </c>
      <c r="F38" s="11" t="n">
        <v>59.33</v>
      </c>
      <c r="G38" s="11" t="n">
        <v>25</v>
      </c>
      <c r="H38" s="11" t="n">
        <f aca="false">AVERAGE(E38:G38)</f>
        <v>30.79</v>
      </c>
    </row>
    <row r="39" customFormat="false" ht="15" hidden="false" customHeight="false" outlineLevel="0" collapsed="false">
      <c r="A39" s="0" t="s">
        <v>74</v>
      </c>
      <c r="B39" s="19" t="s">
        <v>75</v>
      </c>
      <c r="C39" s="19" t="s">
        <v>42</v>
      </c>
      <c r="D39" s="21" t="n">
        <v>44</v>
      </c>
      <c r="E39" s="11" t="n">
        <v>4</v>
      </c>
      <c r="F39" s="11" t="n">
        <v>10.55</v>
      </c>
      <c r="G39" s="34" t="n">
        <v>25</v>
      </c>
      <c r="H39" s="11" t="n">
        <f aca="false">AVERAGE(E39:G39)</f>
        <v>13.1833333333333</v>
      </c>
    </row>
    <row r="40" customFormat="false" ht="15" hidden="false" customHeight="false" outlineLevel="0" collapsed="false">
      <c r="A40" s="0" t="s">
        <v>76</v>
      </c>
      <c r="B40" s="22" t="s">
        <v>77</v>
      </c>
      <c r="C40" s="10" t="s">
        <v>16</v>
      </c>
      <c r="D40" s="10" t="n">
        <v>2</v>
      </c>
      <c r="E40" s="11"/>
      <c r="F40" s="11"/>
      <c r="G40" s="11" t="n">
        <v>180</v>
      </c>
      <c r="H40" s="11" t="n">
        <f aca="false">AVERAGE(E40:G40)</f>
        <v>180</v>
      </c>
    </row>
    <row r="41" customFormat="false" ht="15" hidden="false" customHeight="false" outlineLevel="0" collapsed="false">
      <c r="A41" s="0" t="s">
        <v>78</v>
      </c>
      <c r="B41" s="10" t="s">
        <v>79</v>
      </c>
      <c r="C41" s="10" t="s">
        <v>16</v>
      </c>
      <c r="D41" s="10" t="n">
        <v>2</v>
      </c>
      <c r="E41" s="11"/>
      <c r="F41" s="11"/>
      <c r="G41" s="11" t="n">
        <v>195</v>
      </c>
      <c r="H41" s="11" t="n">
        <f aca="false">AVERAGE(E41:G41)</f>
        <v>195</v>
      </c>
    </row>
    <row r="42" customFormat="false" ht="15" hidden="false" customHeight="false" outlineLevel="0" collapsed="false">
      <c r="A42" s="0" t="s">
        <v>80</v>
      </c>
      <c r="B42" s="10" t="s">
        <v>81</v>
      </c>
      <c r="C42" s="10" t="s">
        <v>16</v>
      </c>
      <c r="D42" s="10" t="n">
        <v>2</v>
      </c>
      <c r="E42" s="11"/>
      <c r="F42" s="11"/>
      <c r="G42" s="11" t="n">
        <v>250</v>
      </c>
      <c r="H42" s="11" t="n">
        <f aca="false">AVERAGE(E42:G42)</f>
        <v>250</v>
      </c>
    </row>
    <row r="43" customFormat="false" ht="15" hidden="false" customHeight="false" outlineLevel="0" collapsed="false">
      <c r="A43" s="0" t="s">
        <v>82</v>
      </c>
      <c r="B43" s="10" t="s">
        <v>83</v>
      </c>
      <c r="C43" s="10" t="s">
        <v>16</v>
      </c>
      <c r="D43" s="10" t="n">
        <v>2</v>
      </c>
      <c r="E43" s="11"/>
      <c r="F43" s="11"/>
      <c r="G43" s="11" t="n">
        <v>25</v>
      </c>
      <c r="H43" s="11" t="n">
        <f aca="false">AVERAGE(E43:G43)</f>
        <v>25</v>
      </c>
    </row>
    <row r="44" customFormat="false" ht="15" hidden="false" customHeight="false" outlineLevel="0" collapsed="false">
      <c r="A44" s="0" t="s">
        <v>84</v>
      </c>
      <c r="B44" s="10" t="s">
        <v>85</v>
      </c>
      <c r="C44" s="10" t="s">
        <v>16</v>
      </c>
      <c r="D44" s="10" t="n">
        <v>2</v>
      </c>
      <c r="E44" s="11"/>
      <c r="F44" s="11"/>
      <c r="G44" s="11" t="n">
        <v>45</v>
      </c>
      <c r="H44" s="11" t="n">
        <f aca="false">AVERAGE(E44:G44)</f>
        <v>45</v>
      </c>
    </row>
    <row r="45" customFormat="false" ht="15" hidden="false" customHeight="false" outlineLevel="0" collapsed="false">
      <c r="A45" s="0" t="s">
        <v>86</v>
      </c>
      <c r="B45" s="10" t="s">
        <v>87</v>
      </c>
      <c r="C45" s="10" t="s">
        <v>16</v>
      </c>
      <c r="D45" s="10" t="n">
        <v>2</v>
      </c>
      <c r="E45" s="11"/>
      <c r="F45" s="11"/>
      <c r="G45" s="11" t="n">
        <v>25</v>
      </c>
      <c r="H45" s="11" t="n">
        <f aca="false">AVERAGE(E45:G45)</f>
        <v>25</v>
      </c>
    </row>
    <row r="46" customFormat="false" ht="15" hidden="false" customHeight="false" outlineLevel="0" collapsed="false">
      <c r="A46" s="0" t="s">
        <v>88</v>
      </c>
      <c r="B46" s="10" t="s">
        <v>89</v>
      </c>
      <c r="C46" s="10" t="s">
        <v>16</v>
      </c>
      <c r="D46" s="10" t="n">
        <v>2</v>
      </c>
      <c r="E46" s="11"/>
      <c r="F46" s="11"/>
      <c r="G46" s="11" t="n">
        <v>45</v>
      </c>
      <c r="H46" s="11" t="n">
        <f aca="false">AVERAGE(E46:G46)</f>
        <v>45</v>
      </c>
    </row>
    <row r="48" customFormat="false" ht="15" hidden="false" customHeight="false" outlineLevel="0" collapsed="false">
      <c r="B48" s="27" t="s">
        <v>91</v>
      </c>
      <c r="C48" s="28" t="n">
        <f aca="false">SUM(C49:C52)</f>
        <v>0.2365</v>
      </c>
      <c r="D48" s="10"/>
    </row>
    <row r="49" customFormat="false" ht="15" hidden="false" customHeight="false" outlineLevel="0" collapsed="false">
      <c r="B49" s="10" t="s">
        <v>92</v>
      </c>
      <c r="C49" s="29" t="n">
        <v>0.02</v>
      </c>
      <c r="D49" s="10"/>
    </row>
    <row r="50" customFormat="false" ht="15" hidden="false" customHeight="false" outlineLevel="0" collapsed="false">
      <c r="B50" s="10" t="s">
        <v>93</v>
      </c>
      <c r="C50" s="29" t="n">
        <v>0.1</v>
      </c>
      <c r="D50" s="10"/>
    </row>
    <row r="51" customFormat="false" ht="15" hidden="false" customHeight="false" outlineLevel="0" collapsed="false">
      <c r="B51" s="10" t="s">
        <v>94</v>
      </c>
      <c r="C51" s="29" t="n">
        <f aca="false">0.03+0.0065</f>
        <v>0.0365</v>
      </c>
      <c r="D51" s="10"/>
    </row>
    <row r="52" customFormat="false" ht="15.75" hidden="false" customHeight="false" outlineLevel="0" collapsed="false">
      <c r="B52" s="10" t="s">
        <v>95</v>
      </c>
      <c r="C52" s="29" t="n">
        <v>0.08</v>
      </c>
      <c r="D52" s="10"/>
    </row>
    <row r="53" customFormat="false" ht="15.75" hidden="false" customHeight="false" outlineLevel="0" collapsed="false">
      <c r="B53" s="23" t="s">
        <v>90</v>
      </c>
      <c r="C53" s="24"/>
      <c r="D53" s="24"/>
      <c r="E53" s="25" t="n">
        <f aca="false">SUM(E7:E48)</f>
        <v>441.125714285714</v>
      </c>
      <c r="F53" s="25" t="n">
        <f aca="false">SUM(F7:F48)</f>
        <v>513.95</v>
      </c>
      <c r="G53" s="25" t="n">
        <f aca="false">SUM(G7:G48)</f>
        <v>1911.04375</v>
      </c>
      <c r="H53" s="25" t="n">
        <f aca="false">SUM(H7:H48)</f>
        <v>1721.24898809524</v>
      </c>
    </row>
    <row r="55" customFormat="false" ht="15" hidden="false" customHeight="false" outlineLevel="0" collapsed="false">
      <c r="B55" s="27" t="s">
        <v>91</v>
      </c>
    </row>
    <row r="56" customFormat="false" ht="20.1" hidden="false" customHeight="true" outlineLevel="0" collapsed="false">
      <c r="B56" s="10" t="s">
        <v>92</v>
      </c>
      <c r="C56" s="28" t="n">
        <f aca="false">SUM(C57:C60)</f>
        <v>0.2365</v>
      </c>
      <c r="D56" s="0" t="s">
        <v>101</v>
      </c>
    </row>
    <row r="57" customFormat="false" ht="20.1" hidden="false" customHeight="true" outlineLevel="0" collapsed="false">
      <c r="B57" s="10" t="s">
        <v>93</v>
      </c>
      <c r="C57" s="29" t="n">
        <v>0.02</v>
      </c>
      <c r="D57" s="0" t="s">
        <v>102</v>
      </c>
    </row>
    <row r="58" customFormat="false" ht="20.1" hidden="false" customHeight="true" outlineLevel="0" collapsed="false">
      <c r="B58" s="10" t="s">
        <v>94</v>
      </c>
      <c r="C58" s="29" t="n">
        <v>0.1</v>
      </c>
      <c r="D58" s="35" t="s">
        <v>103</v>
      </c>
    </row>
    <row r="59" customFormat="false" ht="15" hidden="false" customHeight="false" outlineLevel="0" collapsed="false">
      <c r="B59" s="10" t="s">
        <v>95</v>
      </c>
      <c r="C59" s="29" t="n">
        <f aca="false">0.03+0.0065</f>
        <v>0.0365</v>
      </c>
    </row>
    <row r="60" customFormat="false" ht="15" hidden="false" customHeight="false" outlineLevel="0" collapsed="false">
      <c r="C60" s="29" t="n">
        <v>0.08</v>
      </c>
      <c r="D60" s="0" t="s">
        <v>104</v>
      </c>
    </row>
    <row r="61" customFormat="false" ht="15" hidden="false" customHeight="false" outlineLevel="0" collapsed="false">
      <c r="B61" s="36"/>
      <c r="D61" s="0" t="s">
        <v>105</v>
      </c>
    </row>
    <row r="62" customFormat="false" ht="15" hidden="false" customHeight="false" outlineLevel="0" collapsed="false">
      <c r="B62" s="37"/>
      <c r="C62" s="38"/>
      <c r="D62" s="0" t="s">
        <v>106</v>
      </c>
    </row>
    <row r="63" customFormat="false" ht="15.75" hidden="false" customHeight="false" outlineLevel="0" collapsed="false">
      <c r="B63" s="39" t="s">
        <v>107</v>
      </c>
      <c r="C63" s="40"/>
      <c r="D63" s="0" t="s">
        <v>108</v>
      </c>
    </row>
    <row r="64" customFormat="false" ht="15" hidden="false" customHeight="false" outlineLevel="0" collapsed="false">
      <c r="B64" s="41" t="s">
        <v>109</v>
      </c>
      <c r="C64" s="42" t="s">
        <v>110</v>
      </c>
      <c r="D64" s="20"/>
      <c r="E64" s="20"/>
    </row>
    <row r="65" customFormat="false" ht="15" hidden="false" customHeight="false" outlineLevel="0" collapsed="false">
      <c r="B65" s="43" t="s">
        <v>111</v>
      </c>
      <c r="C65" s="6" t="s">
        <v>97</v>
      </c>
      <c r="D65" s="44" t="s">
        <v>112</v>
      </c>
      <c r="E65" s="20"/>
    </row>
    <row r="66" customFormat="false" ht="15" hidden="false" customHeight="false" outlineLevel="0" collapsed="false">
      <c r="B66" s="43" t="s">
        <v>113</v>
      </c>
      <c r="C66" s="6" t="s">
        <v>98</v>
      </c>
      <c r="D66" s="44" t="s">
        <v>114</v>
      </c>
      <c r="E66" s="20"/>
    </row>
    <row r="67" customFormat="false" ht="15" hidden="false" customHeight="false" outlineLevel="0" collapsed="false">
      <c r="B67" s="45" t="s">
        <v>115</v>
      </c>
      <c r="C67" s="6" t="s">
        <v>99</v>
      </c>
      <c r="D67" s="44" t="s">
        <v>116</v>
      </c>
    </row>
    <row r="68" customFormat="false" ht="15" hidden="false" customHeight="false" outlineLevel="0" collapsed="false">
      <c r="B68" s="10" t="s">
        <v>117</v>
      </c>
      <c r="C68" s="6" t="s">
        <v>118</v>
      </c>
      <c r="D68" s="44" t="s">
        <v>119</v>
      </c>
    </row>
    <row r="69" customFormat="false" ht="15" hidden="false" customHeight="false" outlineLevel="0" collapsed="false">
      <c r="C69" s="10"/>
    </row>
    <row r="70" customFormat="false" ht="15" hidden="false" customHeight="false" outlineLevel="0" collapsed="false">
      <c r="D70" s="0" t="s">
        <v>120</v>
      </c>
    </row>
    <row r="71" customFormat="false" ht="15" hidden="false" customHeight="false" outlineLevel="0" collapsed="false">
      <c r="D71" s="0" t="s">
        <v>121</v>
      </c>
    </row>
    <row r="72" customFormat="false" ht="15" hidden="false" customHeight="false" outlineLevel="0" collapsed="false">
      <c r="D72" s="0" t="s">
        <v>122</v>
      </c>
    </row>
  </sheetData>
  <mergeCells count="2">
    <mergeCell ref="B2:E2"/>
    <mergeCell ref="B3:E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1:M2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4" activeCellId="0" sqref="E34"/>
    </sheetView>
  </sheetViews>
  <sheetFormatPr defaultRowHeight="15"/>
  <cols>
    <col collapsed="false" hidden="false" max="3" min="1" style="0" width="8.23469387755102"/>
    <col collapsed="false" hidden="false" max="4" min="4" style="46" width="13.0918367346939"/>
    <col collapsed="false" hidden="false" max="5" min="5" style="0" width="46.5714285714286"/>
    <col collapsed="false" hidden="false" max="1025" min="6" style="0" width="8.23469387755102"/>
  </cols>
  <sheetData>
    <row r="1" customFormat="false" ht="15" hidden="false" customHeight="false" outlineLevel="0" collapsed="false">
      <c r="D1" s="0"/>
    </row>
    <row r="2" customFormat="false" ht="15" hidden="false" customHeight="false" outlineLevel="0" collapsed="false">
      <c r="D2" s="0"/>
    </row>
    <row r="3" customFormat="false" ht="15" hidden="false" customHeight="false" outlineLevel="0" collapsed="false">
      <c r="D3" s="0"/>
    </row>
    <row r="4" customFormat="false" ht="15" hidden="false" customHeight="false" outlineLevel="0" collapsed="false">
      <c r="D4" s="0"/>
    </row>
    <row r="5" customFormat="false" ht="15" hidden="false" customHeight="false" outlineLevel="0" collapsed="false">
      <c r="C5" s="47" t="s">
        <v>123</v>
      </c>
      <c r="D5" s="47"/>
      <c r="E5" s="47"/>
      <c r="F5" s="47"/>
      <c r="G5" s="47"/>
      <c r="H5" s="47"/>
      <c r="I5" s="47"/>
      <c r="J5" s="47"/>
      <c r="K5" s="47"/>
      <c r="L5" s="47"/>
      <c r="M5" s="47"/>
    </row>
    <row r="6" customFormat="false" ht="15" hidden="false" customHeight="false" outlineLevel="0" collapsed="false">
      <c r="D6" s="0"/>
    </row>
    <row r="7" customFormat="false" ht="15.75" hidden="false" customHeight="false" outlineLevel="0" collapsed="false">
      <c r="D7" s="0"/>
    </row>
    <row r="8" customFormat="false" ht="15.75" hidden="false" customHeight="false" outlineLevel="0" collapsed="false">
      <c r="D8" s="0"/>
      <c r="F8" s="48"/>
      <c r="G8" s="49" t="s">
        <v>124</v>
      </c>
      <c r="H8" s="50"/>
      <c r="I8" s="50"/>
      <c r="J8" s="50"/>
      <c r="K8" s="50"/>
      <c r="L8" s="50"/>
      <c r="M8" s="51"/>
    </row>
    <row r="9" customFormat="false" ht="15.75" hidden="false" customHeight="false" outlineLevel="0" collapsed="false">
      <c r="C9" s="10"/>
      <c r="D9" s="52" t="s">
        <v>125</v>
      </c>
      <c r="E9" s="53" t="s">
        <v>126</v>
      </c>
      <c r="F9" s="0" t="s">
        <v>127</v>
      </c>
      <c r="G9" s="0" t="s">
        <v>128</v>
      </c>
      <c r="H9" s="0" t="s">
        <v>129</v>
      </c>
      <c r="I9" s="0" t="s">
        <v>130</v>
      </c>
      <c r="J9" s="0" t="s">
        <v>131</v>
      </c>
      <c r="K9" s="0" t="s">
        <v>132</v>
      </c>
      <c r="L9" s="0" t="s">
        <v>133</v>
      </c>
      <c r="M9" s="54" t="s">
        <v>134</v>
      </c>
    </row>
    <row r="10" customFormat="false" ht="15" hidden="false" customHeight="false" outlineLevel="0" collapsed="false">
      <c r="C10" s="10" t="s">
        <v>135</v>
      </c>
      <c r="D10" s="52" t="n">
        <v>10</v>
      </c>
      <c r="E10" s="0" t="s">
        <v>136</v>
      </c>
      <c r="F10" s="55" t="n">
        <v>10</v>
      </c>
      <c r="G10" s="10"/>
      <c r="H10" s="10"/>
      <c r="I10" s="10"/>
      <c r="J10" s="10"/>
      <c r="K10" s="10"/>
      <c r="L10" s="10"/>
      <c r="M10" s="10" t="n">
        <f aca="false">SUM(F10:L10)</f>
        <v>10</v>
      </c>
    </row>
    <row r="11" customFormat="false" ht="15" hidden="false" customHeight="false" outlineLevel="0" collapsed="false">
      <c r="C11" s="10" t="s">
        <v>135</v>
      </c>
      <c r="D11" s="52" t="s">
        <v>137</v>
      </c>
      <c r="E11" s="0" t="s">
        <v>138</v>
      </c>
      <c r="F11" s="10"/>
      <c r="G11" s="10"/>
      <c r="H11" s="10"/>
      <c r="I11" s="10" t="n">
        <v>0</v>
      </c>
      <c r="J11" s="10" t="n">
        <v>0</v>
      </c>
      <c r="K11" s="10"/>
      <c r="L11" s="10" t="n">
        <v>0</v>
      </c>
      <c r="M11" s="10" t="n">
        <f aca="false">SUM(F11:L11)</f>
        <v>0</v>
      </c>
    </row>
    <row r="12" customFormat="false" ht="15" hidden="false" customHeight="false" outlineLevel="0" collapsed="false">
      <c r="C12" s="10" t="s">
        <v>135</v>
      </c>
      <c r="D12" s="52" t="n">
        <v>8</v>
      </c>
      <c r="E12" s="0" t="s">
        <v>139</v>
      </c>
      <c r="F12" s="10"/>
      <c r="G12" s="55" t="n">
        <v>8</v>
      </c>
      <c r="H12" s="10" t="n">
        <v>8</v>
      </c>
      <c r="I12" s="10" t="n">
        <v>8</v>
      </c>
      <c r="J12" s="10" t="n">
        <v>8</v>
      </c>
      <c r="K12" s="10" t="n">
        <v>8</v>
      </c>
      <c r="L12" s="10" t="n">
        <v>8</v>
      </c>
      <c r="M12" s="10" t="n">
        <f aca="false">SUM(F12:L12)</f>
        <v>48</v>
      </c>
    </row>
    <row r="13" customFormat="false" ht="15" hidden="false" customHeight="false" outlineLevel="0" collapsed="false">
      <c r="C13" s="10" t="s">
        <v>135</v>
      </c>
      <c r="D13" s="52" t="n">
        <v>8</v>
      </c>
      <c r="E13" s="0" t="s">
        <v>140</v>
      </c>
      <c r="F13" s="10"/>
      <c r="G13" s="55" t="n">
        <v>8</v>
      </c>
      <c r="H13" s="10"/>
      <c r="I13" s="10"/>
      <c r="J13" s="10" t="n">
        <v>8</v>
      </c>
      <c r="K13" s="10"/>
      <c r="L13" s="10"/>
      <c r="M13" s="10" t="n">
        <f aca="false">SUM(F13:L13)</f>
        <v>16</v>
      </c>
    </row>
    <row r="14" customFormat="false" ht="15" hidden="false" customHeight="false" outlineLevel="0" collapsed="false">
      <c r="C14" s="10" t="s">
        <v>135</v>
      </c>
      <c r="D14" s="52" t="n">
        <v>2</v>
      </c>
      <c r="E14" s="0" t="s">
        <v>141</v>
      </c>
      <c r="F14" s="10"/>
      <c r="G14" s="55" t="n">
        <v>2</v>
      </c>
      <c r="H14" s="10" t="n">
        <v>2</v>
      </c>
      <c r="I14" s="10" t="n">
        <v>2</v>
      </c>
      <c r="J14" s="10" t="n">
        <v>2</v>
      </c>
      <c r="K14" s="10" t="n">
        <v>2</v>
      </c>
      <c r="L14" s="10"/>
      <c r="M14" s="10" t="n">
        <f aca="false">SUM(F14:L14)</f>
        <v>10</v>
      </c>
    </row>
    <row r="15" customFormat="false" ht="15" hidden="false" customHeight="false" outlineLevel="0" collapsed="false">
      <c r="C15" s="10" t="s">
        <v>135</v>
      </c>
      <c r="D15" s="52" t="n">
        <v>2</v>
      </c>
      <c r="E15" s="0" t="s">
        <v>142</v>
      </c>
      <c r="F15" s="10"/>
      <c r="G15" s="55" t="n">
        <v>2</v>
      </c>
      <c r="H15" s="10" t="n">
        <v>2</v>
      </c>
      <c r="I15" s="10" t="n">
        <v>2</v>
      </c>
      <c r="J15" s="10" t="n">
        <v>2</v>
      </c>
      <c r="K15" s="10" t="n">
        <v>2</v>
      </c>
      <c r="L15" s="10"/>
      <c r="M15" s="10" t="n">
        <f aca="false">SUM(F15:L15)</f>
        <v>10</v>
      </c>
    </row>
    <row r="16" customFormat="false" ht="15" hidden="false" customHeight="false" outlineLevel="0" collapsed="false">
      <c r="C16" s="10" t="s">
        <v>135</v>
      </c>
      <c r="D16" s="52" t="n">
        <v>2</v>
      </c>
      <c r="E16" s="0" t="s">
        <v>143</v>
      </c>
      <c r="F16" s="10"/>
      <c r="G16" s="55" t="n">
        <v>2</v>
      </c>
      <c r="H16" s="10" t="n">
        <v>2</v>
      </c>
      <c r="I16" s="10" t="n">
        <v>2</v>
      </c>
      <c r="J16" s="10" t="n">
        <v>2</v>
      </c>
      <c r="K16" s="10" t="n">
        <v>2</v>
      </c>
      <c r="L16" s="10"/>
      <c r="M16" s="10" t="n">
        <f aca="false">SUM(F16:L16)</f>
        <v>10</v>
      </c>
    </row>
    <row r="17" customFormat="false" ht="15" hidden="false" customHeight="false" outlineLevel="0" collapsed="false">
      <c r="C17" s="10" t="s">
        <v>135</v>
      </c>
      <c r="D17" s="52" t="n">
        <v>2</v>
      </c>
      <c r="E17" s="0" t="s">
        <v>144</v>
      </c>
      <c r="F17" s="10"/>
      <c r="G17" s="55" t="n">
        <v>2</v>
      </c>
      <c r="H17" s="10"/>
      <c r="I17" s="10"/>
      <c r="J17" s="10"/>
      <c r="K17" s="10"/>
      <c r="L17" s="10"/>
      <c r="M17" s="10" t="n">
        <f aca="false">SUM(F17:L17)</f>
        <v>2</v>
      </c>
    </row>
    <row r="18" customFormat="false" ht="15" hidden="false" customHeight="false" outlineLevel="0" collapsed="false">
      <c r="C18" s="10" t="s">
        <v>135</v>
      </c>
      <c r="D18" s="52" t="n">
        <v>4</v>
      </c>
      <c r="E18" s="0" t="s">
        <v>145</v>
      </c>
      <c r="F18" s="10"/>
      <c r="G18" s="10"/>
      <c r="H18" s="10" t="n">
        <v>4</v>
      </c>
      <c r="I18" s="10" t="n">
        <v>4</v>
      </c>
      <c r="J18" s="10" t="n">
        <v>4</v>
      </c>
      <c r="K18" s="10" t="n">
        <v>4</v>
      </c>
      <c r="L18" s="10"/>
      <c r="M18" s="10" t="n">
        <f aca="false">SUM(F18:L18)</f>
        <v>16</v>
      </c>
    </row>
    <row r="19" customFormat="false" ht="15" hidden="false" customHeight="false" outlineLevel="0" collapsed="false">
      <c r="C19" s="10" t="s">
        <v>135</v>
      </c>
      <c r="D19" s="52" t="n">
        <v>6</v>
      </c>
      <c r="E19" s="0" t="s">
        <v>146</v>
      </c>
      <c r="F19" s="10"/>
      <c r="G19" s="55" t="n">
        <v>6</v>
      </c>
      <c r="H19" s="10"/>
      <c r="I19" s="10"/>
      <c r="J19" s="10"/>
      <c r="K19" s="10"/>
      <c r="L19" s="10"/>
      <c r="M19" s="10" t="n">
        <f aca="false">SUM(F19:L19)</f>
        <v>6</v>
      </c>
    </row>
    <row r="20" customFormat="false" ht="15" hidden="false" customHeight="false" outlineLevel="0" collapsed="false">
      <c r="C20" s="10" t="s">
        <v>135</v>
      </c>
      <c r="D20" s="52" t="n">
        <v>4</v>
      </c>
      <c r="E20" s="0" t="s">
        <v>147</v>
      </c>
      <c r="F20" s="10"/>
      <c r="G20" s="55" t="n">
        <v>4</v>
      </c>
      <c r="H20" s="10" t="n">
        <v>4</v>
      </c>
      <c r="I20" s="10" t="n">
        <v>4</v>
      </c>
      <c r="J20" s="10" t="n">
        <v>4</v>
      </c>
      <c r="K20" s="10" t="n">
        <v>4</v>
      </c>
      <c r="L20" s="10"/>
      <c r="M20" s="10" t="n">
        <f aca="false">SUM(F20:L20)</f>
        <v>20</v>
      </c>
    </row>
    <row r="21" customFormat="false" ht="15" hidden="false" customHeight="false" outlineLevel="0" collapsed="false">
      <c r="C21" s="10" t="s">
        <v>135</v>
      </c>
      <c r="D21" s="52" t="n">
        <v>0</v>
      </c>
      <c r="E21" s="0" t="s">
        <v>148</v>
      </c>
      <c r="F21" s="10"/>
      <c r="G21" s="10"/>
      <c r="H21" s="10" t="n">
        <v>0</v>
      </c>
      <c r="I21" s="10"/>
      <c r="J21" s="10"/>
      <c r="K21" s="10"/>
      <c r="L21" s="10"/>
      <c r="M21" s="10" t="n">
        <f aca="false">SUM(F21:L21)</f>
        <v>0</v>
      </c>
    </row>
    <row r="22" customFormat="false" ht="15" hidden="false" customHeight="false" outlineLevel="0" collapsed="false">
      <c r="C22" s="10" t="s">
        <v>135</v>
      </c>
      <c r="D22" s="52" t="n">
        <v>22</v>
      </c>
      <c r="E22" s="0" t="s">
        <v>149</v>
      </c>
      <c r="F22" s="10"/>
      <c r="G22" s="10"/>
      <c r="H22" s="10"/>
      <c r="I22" s="10"/>
      <c r="J22" s="10"/>
      <c r="K22" s="10" t="n">
        <v>22</v>
      </c>
      <c r="L22" s="10"/>
      <c r="M22" s="10" t="n">
        <f aca="false">SUM(F22:L22)</f>
        <v>22</v>
      </c>
    </row>
    <row r="23" customFormat="false" ht="15.75" hidden="false" customHeight="false" outlineLevel="0" collapsed="false">
      <c r="C23" s="10" t="s">
        <v>150</v>
      </c>
      <c r="D23" s="52" t="n">
        <v>15</v>
      </c>
      <c r="E23" s="0" t="s">
        <v>151</v>
      </c>
      <c r="F23" s="10"/>
      <c r="G23" s="55" t="n">
        <v>15</v>
      </c>
      <c r="H23" s="10"/>
      <c r="I23" s="10"/>
      <c r="J23" s="10"/>
      <c r="K23" s="10"/>
      <c r="L23" s="10"/>
      <c r="M23" s="10" t="n">
        <f aca="false">SUM(F23:L23)</f>
        <v>15</v>
      </c>
    </row>
    <row r="24" customFormat="false" ht="15.75" hidden="false" customHeight="false" outlineLevel="0" collapsed="false">
      <c r="E24" s="56" t="s">
        <v>152</v>
      </c>
      <c r="F24" s="57" t="n">
        <f aca="false">SUM(F10:F23)</f>
        <v>10</v>
      </c>
      <c r="G24" s="58" t="n">
        <f aca="false">SUM(G10:G23)</f>
        <v>49</v>
      </c>
      <c r="H24" s="58" t="n">
        <f aca="false">SUM(H10:H23)</f>
        <v>22</v>
      </c>
      <c r="I24" s="58" t="n">
        <f aca="false">SUM(I10:I23)</f>
        <v>22</v>
      </c>
      <c r="J24" s="58" t="n">
        <f aca="false">SUM(J10:J23)</f>
        <v>30</v>
      </c>
      <c r="K24" s="58" t="n">
        <f aca="false">SUM(K10:K23)</f>
        <v>44</v>
      </c>
      <c r="L24" s="58" t="n">
        <f aca="false">SUM(L10:L23)</f>
        <v>8</v>
      </c>
      <c r="M24" s="58" t="n">
        <f aca="false">SUM(M10:M23)</f>
        <v>185</v>
      </c>
    </row>
    <row r="26" customFormat="false" ht="15" hidden="false" customHeight="false" outlineLevel="0" collapsed="false">
      <c r="E26" s="0" t="s">
        <v>153</v>
      </c>
    </row>
  </sheetData>
  <mergeCells count="1">
    <mergeCell ref="C5:M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23469387755102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2017-04-24T16:57:02Z</dcterms:created>
  <dc:creator>scheyla</dc:creator>
  <dc:language>pt-BR</dc:language>
  <cp:lastPrinted>2017-08-07T09:24:45Z</cp:lastPrinted>
  <dcterms:modified xsi:type="dcterms:W3CDTF">2017-08-07T09:25:51Z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