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20.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21.xml.rels" ContentType="application/vnd.openxmlformats-package.relationships+xml"/>
  <Override PartName="/xl/worksheets/_rels/sheet9.xml.rels" ContentType="application/vnd.openxmlformats-package.relationships+xml"/>
  <Override PartName="/xl/worksheets/_rels/sheet22.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worksheets/_rels/sheet17.xml.rels" ContentType="application/vnd.openxmlformats-package.relationships+xml"/>
  <Override PartName="/xl/worksheets/_rels/sheet18.xml.rels" ContentType="application/vnd.openxmlformats-package.relationships+xml"/>
  <Override PartName="/xl/worksheets/_rels/sheet19.xml.rels" ContentType="application/vnd.openxmlformats-package.relationships+xml"/>
  <Override PartName="/xl/worksheets/_rels/sheet23.xml.rels" ContentType="application/vnd.openxmlformats-package.relationships+xml"/>
  <Override PartName="/xl/worksheets/_rels/sheet24.xml.rels" ContentType="application/vnd.openxmlformats-package.relationships+xml"/>
  <Override PartName="/xl/worksheets/_rels/sheet25.xml.rels" ContentType="application/vnd.openxmlformats-package.relationships+xml"/>
  <Override PartName="/xl/worksheets/_rels/sheet26.xml.rels" ContentType="application/vnd.openxmlformats-package.relationships+xml"/>
  <Override PartName="/xl/worksheets/_rels/sheet27.xml.rels" ContentType="application/vnd.openxmlformats-package.relationships+xml"/>
  <Override PartName="/xl/worksheets/_rels/sheet28.xml.rels" ContentType="application/vnd.openxmlformats-package.relationships+xml"/>
  <Override PartName="/xl/worksheets/_rels/sheet29.xml.rels" ContentType="application/vnd.openxmlformats-package.relationships+xml"/>
  <Override PartName="/xl/worksheets/_rels/sheet30.xml.rels" ContentType="application/vnd.openxmlformats-package.relationships+xml"/>
  <Override PartName="/xl/worksheets/_rels/sheet31.xml.rels" ContentType="application/vnd.openxmlformats-package.relationships+xml"/>
  <Override PartName="/xl/worksheets/_rels/sheet32.xml.rels" ContentType="application/vnd.openxmlformats-package.relationships+xml"/>
  <Override PartName="/xl/worksheets/_rels/sheet33.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ables/table14.xml" ContentType="application/vnd.openxmlformats-officedocument.spreadsheetml.table+xml"/>
  <Override PartName="/xl/tables/table15.xml" ContentType="application/vnd.openxmlformats-officedocument.spreadsheetml.table+xml"/>
  <Override PartName="/xl/tables/table20.xml" ContentType="application/vnd.openxmlformats-officedocument.spreadsheetml.table+xml"/>
  <Override PartName="/xl/tables/table16.xml" ContentType="application/vnd.openxmlformats-officedocument.spreadsheetml.table+xml"/>
  <Override PartName="/xl/tables/table21.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2.xml" ContentType="application/vnd.openxmlformats-officedocument.spreadsheetml.table+xml"/>
  <Override PartName="/xl/tables/table1.xml" ContentType="application/vnd.openxmlformats-officedocument.spreadsheetml.table+xml"/>
  <Override PartName="/xl/tables/table23.xml" ContentType="application/vnd.openxmlformats-officedocument.spreadsheetml.table+xml"/>
  <Override PartName="/xl/tables/table2.xml" ContentType="application/vnd.openxmlformats-officedocument.spreadsheetml.table+xml"/>
  <Override PartName="/xl/tables/table24.xml" ContentType="application/vnd.openxmlformats-officedocument.spreadsheetml.table+xml"/>
  <Override PartName="/xl/tables/table3.xml" ContentType="application/vnd.openxmlformats-officedocument.spreadsheetml.table+xml"/>
  <Override PartName="/xl/tables/table25.xml" ContentType="application/vnd.openxmlformats-officedocument.spreadsheetml.table+xml"/>
  <Override PartName="/xl/tables/table4.xml" ContentType="application/vnd.openxmlformats-officedocument.spreadsheetml.table+xml"/>
  <Override PartName="/xl/tables/table26.xml" ContentType="application/vnd.openxmlformats-officedocument.spreadsheetml.table+xml"/>
  <Override PartName="/xl/tables/table5.xml" ContentType="application/vnd.openxmlformats-officedocument.spreadsheetml.table+xml"/>
  <Override PartName="/xl/tables/table27.xml" ContentType="application/vnd.openxmlformats-officedocument.spreadsheetml.table+xml"/>
  <Override PartName="/xl/tables/table6.xml" ContentType="application/vnd.openxmlformats-officedocument.spreadsheetml.table+xml"/>
  <Override PartName="/xl/tables/table28.xml" ContentType="application/vnd.openxmlformats-officedocument.spreadsheetml.table+xml"/>
  <Override PartName="/xl/tables/table7.xml" ContentType="application/vnd.openxmlformats-officedocument.spreadsheetml.table+xml"/>
  <Override PartName="/xl/tables/table29.xml" ContentType="application/vnd.openxmlformats-officedocument.spreadsheetml.table+xml"/>
  <Override PartName="/xl/tables/table8.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sharedStrings.xml" ContentType="application/vnd.openxmlformats-officedocument.spreadsheetml.sharedStrings+xml"/>
  <Override PartName="/xl/pivotTables/pivotTable1.xml" ContentType="application/vnd.openxmlformats-officedocument.spreadsheetml.pivotTable+xml"/>
  <Override PartName="/xl/pivotTables/_rels/pivotTable1.xml.rels" ContentType="application/vnd.openxmlformats-package.relationships+xml"/>
  <Override PartName="/xl/pivotCache/pivotCacheDefinition1.xml" ContentType="application/vnd.openxmlformats-officedocument.spreadsheetml.pivotCacheDefinition+xml"/>
  <Override PartName="/xl/pivotCache/_rels/pivotCacheDefinition1.xml.rels" ContentType="application/vnd.openxmlformats-package.relationships+xml"/>
  <Override PartName="/xl/pivotCache/pivotCacheRecords1.xml" ContentType="application/vnd.openxmlformats-officedocument.spreadsheetml.pivotCacheRecord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_rels/item1.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2"/>
  </bookViews>
  <sheets>
    <sheet name="AGIITEC" sheetId="1" state="visible" r:id="rId2"/>
    <sheet name="AUDIN" sheetId="2" state="visible" r:id="rId3"/>
    <sheet name="CCH" sheetId="3" state="visible" r:id="rId4"/>
    <sheet name="CCL" sheetId="4" state="visible" r:id="rId5"/>
    <sheet name="CER" sheetId="5" state="visible" r:id="rId6"/>
    <sheet name="CLS" sheetId="6" state="visible" r:id="rId7"/>
    <sheet name="CPF" sheetId="7" state="visible" r:id="rId8"/>
    <sheet name="CRE" sheetId="8" state="visible" r:id="rId9"/>
    <sheet name="DCS" sheetId="9" state="visible" r:id="rId10"/>
    <sheet name="GABINETE" sheetId="10" state="visible" r:id="rId11"/>
    <sheet name="PROAD" sheetId="11" state="visible" r:id="rId12"/>
    <sheet name="PROAE" sheetId="12" state="visible" r:id="rId13"/>
    <sheet name="PROEC" sheetId="13" state="visible" r:id="rId14"/>
    <sheet name="PROGESP" sheetId="14" state="visible" r:id="rId15"/>
    <sheet name="PROGRAD" sheetId="15" state="visible" r:id="rId16"/>
    <sheet name="PROPEPG" sheetId="16" state="visible" r:id="rId17"/>
    <sheet name="PROPLAN" sheetId="17" state="visible" r:id="rId18"/>
    <sheet name="SEO" sheetId="18" state="visible" r:id="rId19"/>
    <sheet name="SETI" sheetId="19" state="visible" r:id="rId20"/>
    <sheet name="_Compilação" sheetId="20" state="visible" r:id="rId21"/>
    <sheet name="_Relatório_AG" sheetId="21" state="visible" r:id="rId22"/>
    <sheet name="_Relatório_Data" sheetId="22" state="visible" r:id="rId23"/>
    <sheet name="_Relatório_GND" sheetId="23" state="visible" r:id="rId24"/>
    <sheet name="_Relatório_GND_AG_Unidade" sheetId="24" state="visible" r:id="rId25"/>
    <sheet name="_Relatório_Origem" sheetId="25" state="visible" r:id="rId26"/>
    <sheet name="_Relatório_Origem_Unidade" sheetId="26" state="visible" r:id="rId27"/>
    <sheet name="_Relatório_Prioridades" sheetId="27" state="visible" r:id="rId28"/>
    <sheet name="_Relatório_Tipo" sheetId="28" state="visible" r:id="rId29"/>
    <sheet name="_Relatório_Tipo_Unidade" sheetId="29" state="visible" r:id="rId30"/>
    <sheet name="_Relatório_Unidade" sheetId="30" state="visible" r:id="rId31"/>
    <sheet name="_Tabela_Dinâmica" sheetId="31" state="visible" r:id="rId32"/>
    <sheet name="_XDocTexto1" sheetId="32" state="visible" r:id="rId33"/>
    <sheet name="_XDocTexto2" sheetId="33" state="visible" r:id="rId34"/>
  </sheets>
  <definedNames>
    <definedName function="false" hidden="false" localSheetId="1" name="_xlnm.Print_Area" vbProcedure="false">AUDIN!$A$1:$AM$4</definedName>
    <definedName function="false" hidden="false" localSheetId="19" name="DadosExternos_1" vbProcedure="false">_Compilação!$A$2:$U$423</definedName>
    <definedName function="false" hidden="false" localSheetId="20" name="DadosExternos_4" vbProcedure="false">_Relatório_AG!$A$2:$E$12</definedName>
    <definedName function="false" hidden="false" localSheetId="21" name="DadosExternos_4" vbProcedure="false">_Relatório_Data!$A$2:$E$13</definedName>
    <definedName function="false" hidden="false" localSheetId="22" name="DadosExternos_4" vbProcedure="false">_Relatório_GND!$A$2:$E$4</definedName>
    <definedName function="false" hidden="false" localSheetId="23" name="DadosExternos_5" vbProcedure="false">_Relatório_GND_AG_Unidade!$A$2:$F$34</definedName>
    <definedName function="false" hidden="false" localSheetId="24" name="DadosExternos_4" vbProcedure="false">_Relatório_Origem!$A$2:$E$9</definedName>
    <definedName function="false" hidden="false" localSheetId="25" name="DadosExternos_4" vbProcedure="false">_Relatório_Origem_Unidade!$A$2:$F$35</definedName>
    <definedName function="false" hidden="false" localSheetId="26" name="DadosExternos_3" vbProcedure="false">_Relatório_Prioridades!$A$2:$E$5</definedName>
    <definedName function="false" hidden="false" localSheetId="27" name="DadosExternos_3" vbProcedure="false">_Relatório_Tipo!$A$2:$E$13</definedName>
    <definedName function="false" hidden="false" localSheetId="28" name="DadosExternos_5" vbProcedure="false">_Relatório_Tipo_Unidade!$A$2:$G$134</definedName>
    <definedName function="false" hidden="false" localSheetId="29" name="DadosExternos_2" vbProcedure="false">_Relatório_Unidade!$A$2:$H$21</definedName>
    <definedName function="false" hidden="false" localSheetId="31" name="DadosExternos_1" vbProcedure="false">_XDocTexto1!$A$2:$J$423</definedName>
    <definedName function="false" hidden="false" localSheetId="32" name="DadosExternos_1" vbProcedure="false">_XDocTexto2!$A$2:$B$204</definedName>
  </definedNames>
  <calcPr iterateCount="100" refMode="A1" iterate="false" iterateDelta="0.0001"/>
  <pivotCaches>
    <pivotCache cacheId="1" r:id="rId36"/>
  </pivotCaches>
  <extLst>
    <ext xmlns:loext="http://schemas.libreoffice.org/" uri="{7626C862-2A13-11E5-B345-FEFF819CDC9F}">
      <loext:extCalcPr stringRefSyntax="ExcelA1"/>
    </ext>
  </extLst>
</workbook>
</file>

<file path=xl/sharedStrings.xml><?xml version="1.0" encoding="utf-8"?>
<sst xmlns="http://schemas.openxmlformats.org/spreadsheetml/2006/main" count="18927" uniqueCount="2701">
  <si>
    <t xml:space="preserve">1 a 3</t>
  </si>
  <si>
    <t xml:space="preserve">RESOLUÇÃO Nº 52/2023 - CONSUNI - CAPGP (10.17.05)</t>
  </si>
  <si>
    <t xml:space="preserve">PDI 2019-2023</t>
  </si>
  <si>
    <t xml:space="preserve">CPA 2024</t>
  </si>
  <si>
    <t xml:space="preserve">PPA 2024-2027</t>
  </si>
  <si>
    <t xml:space="preserve">PO NVSL - Novo Viver sem Limite</t>
  </si>
  <si>
    <t xml:space="preserve">Execução Orçamentária</t>
  </si>
  <si>
    <t xml:space="preserve">Identificação Única</t>
  </si>
  <si>
    <t xml:space="preserve">Unidade</t>
  </si>
  <si>
    <t xml:space="preserve">Valor de Demanda</t>
  </si>
  <si>
    <t xml:space="preserve">Valor Final</t>
  </si>
  <si>
    <t xml:space="preserve">Ordem</t>
  </si>
  <si>
    <t xml:space="preserve">Código</t>
  </si>
  <si>
    <t xml:space="preserve">Tipo de Despesa</t>
  </si>
  <si>
    <t xml:space="preserve">Nome da Ação</t>
  </si>
  <si>
    <t xml:space="preserve">Descrição da Ação</t>
  </si>
  <si>
    <t xml:space="preserve">Indicador</t>
  </si>
  <si>
    <t xml:space="preserve">Meta (numérica)</t>
  </si>
  <si>
    <t xml:space="preserve">Justificativa</t>
  </si>
  <si>
    <t xml:space="preserve">Aderência ao PDI 2019-2023/PDI 2025-2032 (acumulado)</t>
  </si>
  <si>
    <t xml:space="preserve">Relatório de Avaliação Institucional - 2024</t>
  </si>
  <si>
    <t xml:space="preserve">Aderência ao PPA 2024-2027 (Federal) - Objetivos 0351 a 0362</t>
  </si>
  <si>
    <t xml:space="preserve">Superação das barreiras pessoas com deficiência</t>
  </si>
  <si>
    <t xml:space="preserve">GND</t>
  </si>
  <si>
    <t xml:space="preserve">Plano Interno</t>
  </si>
  <si>
    <t xml:space="preserve">AG</t>
  </si>
  <si>
    <t xml:space="preserve">Origem Recurso</t>
  </si>
  <si>
    <t xml:space="preserve">Data início</t>
  </si>
  <si>
    <t xml:space="preserve">ID</t>
  </si>
  <si>
    <t xml:space="preserve">AGIITEC</t>
  </si>
  <si>
    <t xml:space="preserve">AGIITEC001</t>
  </si>
  <si>
    <t xml:space="preserve">Bolsas</t>
  </si>
  <si>
    <t xml:space="preserve">Internacionalização - Gestão da Unidade</t>
  </si>
  <si>
    <t xml:space="preserve">Contratação/manutenção de 02 bolsistas para o setor Articulação para a vinda de 01 novo servidor para o setor Viabilizar a implantação do sistema de internacionalização da UFRN para coleta de dados de internacionalização</t>
  </si>
  <si>
    <t xml:space="preserve">Número de servidores no setor Número de bolsistas e/ou estagiários Estrutura física do setor</t>
  </si>
  <si>
    <t xml:space="preserve">01 servidor para DRI / Bolsistas AGIITEC-DRI / Sistema para gestão de dados de internacionalização</t>
  </si>
  <si>
    <t xml:space="preserve">Manter as condições necessárias de estrutura física, material, tecnológica e de recursos humanos suficientes para suportar o adequado planejamento e gestão das ações do setor na efetivação de seus planos, iniciativas, objetivos e metas. Estágio da Internacionalização: EDITAL Nº 340/GR/UFFS/2024 - aluno atual: Emma</t>
  </si>
  <si>
    <t xml:space="preserve">Objetivo específico até 2023: 1 Assegurar condições institucionais para dar suporte à implementação das ações de internacionalização</t>
  </si>
  <si>
    <t xml:space="preserve">Ter consistência no orçamento anual para manter ações em desenvolvimento e ampliar ações de inovação e internacionalização. A AGIITEC ainda não tem em sua estrutura corpo de servidores e colaboradores suficientes que permitam sua atuação plena, conforme as atribuições dadas na política de inovação e internacionalização da instituição</t>
  </si>
  <si>
    <t xml:space="preserve">0359 - Promover o fortalecimento da internacionalização da educação superior por meio do desenvolvimento de ações que promovam uma perspectiva global, intercultural e de cooperação e que contribuam com a melhoria da qualidade e da relevância do ensino, da pesquisa, da extensão e da inovação desenvolvidas pelas instituições de educação superior (IES)</t>
  </si>
  <si>
    <t xml:space="preserve">-</t>
  </si>
  <si>
    <t xml:space="preserve">3-ODC</t>
  </si>
  <si>
    <t xml:space="preserve">MI001N0100N</t>
  </si>
  <si>
    <t xml:space="preserve">20RK</t>
  </si>
  <si>
    <t xml:space="preserve">PLOA/LOA</t>
  </si>
  <si>
    <t xml:space="preserve">AGIITEC002</t>
  </si>
  <si>
    <t xml:space="preserve">Serviços de Terceiros</t>
  </si>
  <si>
    <t xml:space="preserve">Participação de, pelo menos, 02 (dois) servidores da DRI em eventos internacionais Realizar, pelo menos, 2 (duas) visitas técnicas no ano dos servidores lotados na DRI, sendo 01 no primeiro semestre e outra no segundo</t>
  </si>
  <si>
    <t xml:space="preserve">Número de eventos com participação da UFFS. Número de visitas técnicas realizadas Número de servidores participante</t>
  </si>
  <si>
    <t xml:space="preserve">Participar em eventos de internacionalização (FAUBAI e CGRIFES)- Visitas técnicas a outras IES no Brasil e no exterior- Diárias, passagens e taxa de inscrição</t>
  </si>
  <si>
    <t xml:space="preserve">A participação de servidores em eventos e visitas técnicas é a forma de capacitar os colaboradores em temas vinculados a internacionalização, tendo em vista que não há cursos de formação específicos para a área</t>
  </si>
  <si>
    <t xml:space="preserve">Ações sugeridas: Incentivar (financeiramente e por meio de pesquisa/projetos) a participação dos estudantes em eventos científicos - nacionais e internacionais, (Imagem 177: Campus Realeza - Sobre a difusão da produção acadêmica, existe incentivo e apoio) Principais desafios: Ampliar o fomento e incentivo para participação em eventos internacionais.(Imagem 154: Campus Passo Fundo) A mobilidade internacional é realizada em instituições com as quais a UFFS tenha firmado acordo de cooperação técnica. (Imagem 149: Campus Passo Fundo) Ações existentes: A AGIITEC disponibiliza recursos, de acordo com a disponibilidade orçamentária, para financiamento de pesquisadores em atividades internacionais.(Atualmente via emenda parlamentar) (Imagem 131: Campus Laranjeiras do Sul)</t>
  </si>
  <si>
    <t xml:space="preserve">MI002N0100N</t>
  </si>
  <si>
    <t xml:space="preserve">AGIITEC003</t>
  </si>
  <si>
    <t xml:space="preserve">Internacionalização - Mobilidade Acadêmica in e out (exceto passagem e diária)</t>
  </si>
  <si>
    <t xml:space="preserve">Publicação de, pelo menos, 01 edital para mobilidade Oferta de 8 bolsas ou auxílios para estudantes internacionais em mobilidade na UFFS</t>
  </si>
  <si>
    <t xml:space="preserve">Número de pessoas em mobilidade virtual ou física- Número de acordos de cooperação</t>
  </si>
  <si>
    <t xml:space="preserve">08 estudantes em mobilidade out - Formalização de 05 novos acordos de cooperação internacional</t>
  </si>
  <si>
    <t xml:space="preserve">Bolsas/Auxílios para acadêmicos em intercâmbio de Acordos Internacionais vigentes (graduação e pós) Promover a qualidade da educação e da pesquisa para todo o corpo estudantil e servidores, e ter uma contribuição relevante à sociedade. Para isso é importante o fomento a formalização de acordos de cooperação internacional e a mobilidade</t>
  </si>
  <si>
    <t xml:space="preserve">Objetivo específico até 2023: 2. Melhorar o nível de proficiência em línguas estrangeiras da comunidade acadêmica como previsto no Eixo 2 da Política Linguística</t>
  </si>
  <si>
    <t xml:space="preserve">Eixo 3: Políticas Acadêmicas: que oportunizam mobilidade acadêmica A AGIITEC articula ações ligadas à Política Linguística Institucional, realiza editais de mobilidade acadêmica in e out, teste de proficiência em língua portuguesa. - CelpeBras, Recepção e orientação estudantes estrangeiros vinculados ao programa PEC-G, entre outras atividades que tem impacto social direto. Políticas de ingresso específicas para indígenas e imigrantes Organização e publicação de conteúdos em revista acadêmico-científica indexada no Qualis; participação em eventos de âmbito internacional. (Imagem 176: Campus Realeza)</t>
  </si>
  <si>
    <t xml:space="preserve">MI003N1900N</t>
  </si>
  <si>
    <t xml:space="preserve">Inscrição no programa PILA</t>
  </si>
  <si>
    <t xml:space="preserve">Número de pessoas em mobilidade virtual ou física. Número de Cursos que aderiram a oferta de vagas</t>
  </si>
  <si>
    <t xml:space="preserve">Adesão de 50% dos cursos da UFFS</t>
  </si>
  <si>
    <t xml:space="preserve">Objetivo específico até 2023: 4. Apoiar e participar da construção de uma rede com as IES fronteiriças da região sul e dos países vizinhos</t>
  </si>
  <si>
    <t xml:space="preserve">Eixo 3: Políticas Acadêmicas: que oportunizam mobilidade acadêmica - No que diz respeito a oportunizar de mobilidade acadêmica ou estágio não obrigatório remunerado, o resultado apresentado (78,26%) sugere que esse quesito precisa ser mais bem estruturado e adequado para atender a demanda. Acessar órgãos de financiamento internos e externos objetivando acesso a recursos para ampliar ações de inovação e internacionalização</t>
  </si>
  <si>
    <t xml:space="preserve">AGIITEC004</t>
  </si>
  <si>
    <t xml:space="preserve">Internacionalização - Cursos de línguas PROLIN (bolsa para instrutor) (21GS)</t>
  </si>
  <si>
    <t xml:space="preserve">Oferta de cursos de PLE, Espanhol, Inglês, Francês Oportunizar estágio de docência para 19 estudantes que participam como bolsistas</t>
  </si>
  <si>
    <t xml:space="preserve">Oferta de cursos de línguas presencial- Número de estudantes contemplados com Bolsas</t>
  </si>
  <si>
    <t xml:space="preserve">19 bolsistas (3 turmas c/20 alunos)</t>
  </si>
  <si>
    <t xml:space="preserve">Ampliar a proficiência linguística da comunidade acadêmica Incrementar a elegibilidade de servidores e discentes da Instituição aos programas de mobilidade acadêmica internacional</t>
  </si>
  <si>
    <t xml:space="preserve">Objetivo específico até 2023: 2. Melhorar o nível de proficiência em línguas estrangeiras da comunidade acadêmica como previsto no Eixo 2 da Política Linguística. - Manutenção do Programa de Línguas da UFFS e PORTARIA Nº 3515/GR/UFFS/2024 e https://www.uffs.edu.br/atos-normativos/resolucao/consunicppgec/2019-0006 19 professores bolsistas para todos os campi - 12 meses - 1.550,00</t>
  </si>
  <si>
    <t xml:space="preserve">Ações existentes: Cursos gratuitos no CeLUFFS - Campus Realeza; PIBID Interdisciplinar de Física e Química; Semanas e Jornadas Acadêmicas; Monitorias Acadêmicas em diferentes áreas</t>
  </si>
  <si>
    <t xml:space="preserve">MI004G0100N</t>
  </si>
  <si>
    <t xml:space="preserve">21GS</t>
  </si>
  <si>
    <t xml:space="preserve">Internacionalização - Cursos de línguas PROLIN (bolsa para instrutor) (20RK)</t>
  </si>
  <si>
    <t xml:space="preserve">Realização dos cursos online Acompanhamento e capacitação para incentivo ao acesso</t>
  </si>
  <si>
    <t xml:space="preserve">Precisamos ver qual o valor do ano passado e descontar do valor de cima pois é a mesma meta</t>
  </si>
  <si>
    <t xml:space="preserve">AGIITEC006</t>
  </si>
  <si>
    <t xml:space="preserve">Auxílios</t>
  </si>
  <si>
    <t xml:space="preserve">Internacionalização - Testes de proficiência</t>
  </si>
  <si>
    <t xml:space="preserve">Aplicação dos testes de proficiência</t>
  </si>
  <si>
    <t xml:space="preserve">Número de inscritos para testes de proficiência em línguas</t>
  </si>
  <si>
    <t xml:space="preserve">Oferta de 250 vagas anuais para realização do teste de proficiência aplicado a pós-graduação</t>
  </si>
  <si>
    <t xml:space="preserve">Fortalecimento da internacionalização por meio do fomento das ações de Política linguística- Pagamento de servidores para aplicação e avaliação de prova de proficiência</t>
  </si>
  <si>
    <t xml:space="preserve">Campus Chapecó é posto aplicador do Celpe-Bras via INEP. A AGIITEC gerencia Testes de Proficiência dos cursos de Pós e outros testes de proficiência aplicados pelo Centro de Línguas da UFFS</t>
  </si>
  <si>
    <t xml:space="preserve">NI006N0100N</t>
  </si>
  <si>
    <t xml:space="preserve">AGIITEC007</t>
  </si>
  <si>
    <t xml:space="preserve">Internacionalização - Tradução de documentos</t>
  </si>
  <si>
    <t xml:space="preserve">Pagamento Tradução Juramentada para acordos internacionais Produção material de divulgação da UFFS para Promover a Instituição no exterior Produção de documentos diversos em línguas estrangeiras de forma a Promover a mobilidade acadêmica e a divulgação de ações de ensino e pesquisa da UFFS</t>
  </si>
  <si>
    <t xml:space="preserve">Número de documentos traduzidos</t>
  </si>
  <si>
    <t xml:space="preserve">Elaborar material de divulgação em outras línguas Tradução de documentos diversos, inclusive para acordos internacionais</t>
  </si>
  <si>
    <t xml:space="preserve">Para o estabelecimento de convênios internacionais e para a atração de estudantes e pesquisadores de outros países a UFFS precisa se tornar conhecida internacionalmente e dar visibilidade a seus cursos, projetos, programas e ações</t>
  </si>
  <si>
    <t xml:space="preserve">Eixo 3: Políticas Acadêmicas: que oportunizam mobilidade acadêmica</t>
  </si>
  <si>
    <t xml:space="preserve">AGIITEC008</t>
  </si>
  <si>
    <t xml:space="preserve">DEPI - Gestão da Unidade - AGIITEC - DEPI</t>
  </si>
  <si>
    <t xml:space="preserve">Bolsistas/estagiário AGIITEC/DEPI 02 para auxílio do setor de Inovação (12 meses x2 x R$ 1083,33, total $ 26.000,00) Articulação para a vinda de 03 novos servidor para o setor Viabilizar a implantação do sistema da UFRN, módulo gestão de NIT para coleta de dados e gestão dos ativos intangíveis</t>
  </si>
  <si>
    <t xml:space="preserve">Reuniões com diretores e professores/pesquisadores nos campi; Número de registros/deposito INPI; Acordos de Parceria para P,D&amp;I;F21Serviço</t>
  </si>
  <si>
    <t xml:space="preserve">Visitas semestrais a todos os campi; Bolsistas DEPI - AGIITEC; Pelo menos mais 03 servidor para o setor - DEPI(gestão Acordos de Parceria; Gestão PI; Gestão cultura de inovação); Sistema para gestão de NIT</t>
  </si>
  <si>
    <t xml:space="preserve">Sensibilizar e informar os diretores e professores/pesquisadores sobre as ações de Inovação e PI; Protocolo e Manutenção de registro de Propriedade Intelectual; Bolsistas (Criação recente do setor, falta de técnico para suporte</t>
  </si>
  <si>
    <t xml:space="preserve">Objetivo 4 - Desenvolvimento da Pesquisa Científica, da Tecnologia e da Inovação</t>
  </si>
  <si>
    <t xml:space="preserve">3.1.2 Eixo 2: Desenvolvimento institucional</t>
  </si>
  <si>
    <t xml:space="preserve">0360 - Promover a criação e o fortalecimento de ecossistemas de inovação nas Universidades, com vistas a impulsionar a capacidade de pesquisa, desenvolvimento e empreendedorismo</t>
  </si>
  <si>
    <t xml:space="preserve">MI008N0100N</t>
  </si>
  <si>
    <t xml:space="preserve">AGIITEC009</t>
  </si>
  <si>
    <t xml:space="preserve">DEPI - Capacitação interna AGIITEC - DEPI</t>
  </si>
  <si>
    <t xml:space="preserve">Realização de pelo menos 2 (duas) capacitações por servidor lotado no DEPI, em áreas distintas (inovação, transferência tecnológica e propriedade intelectual) e de pelo menos 1 (uma) capacitação por servidor representante do campus Prever diárias$ 3000,00 passagens R$ 7000,00</t>
  </si>
  <si>
    <t xml:space="preserve">Participação em eventos on-line e presenciais realizados por servidor / Ações institucionais integradas</t>
  </si>
  <si>
    <t xml:space="preserve">Capacitação interna de servidores do DEPI da AGIITEC</t>
  </si>
  <si>
    <t xml:space="preserve">Obrigação legal institucional e criação recente do setor, união de setores distintos. Capacitação dos representantes nos campi para sensibilização da comunidade e busca de parcerias interinstitucionais</t>
  </si>
  <si>
    <t xml:space="preserve">#A DEFINIR#</t>
  </si>
  <si>
    <t xml:space="preserve">AGIITEC010</t>
  </si>
  <si>
    <t xml:space="preserve">DEPI - Capacitação vinda externa AGIITEC - DEPI</t>
  </si>
  <si>
    <t xml:space="preserve">Contratação de palestrante para realização de pelo menos 1 capacitação por ano para inovação a nível regional, nacional ou internacional Prever diárias e passagens…R$ 6000,00</t>
  </si>
  <si>
    <t xml:space="preserve">Participação da comunidade universitária e externa em eventos on-line e presenciais</t>
  </si>
  <si>
    <t xml:space="preserve">Sensibilização da comunidade universitária e externa quanto à inovação, propriedade intelectual</t>
  </si>
  <si>
    <t xml:space="preserve">Fortalecimento da cultura de inovação e propriedade intelectual na UFFS</t>
  </si>
  <si>
    <t xml:space="preserve">AGIITEC011</t>
  </si>
  <si>
    <t xml:space="preserve">DEPI - Viabilizar e dar agilidade em processos de Propriedade Intelectual - AGIITEC - DEPI</t>
  </si>
  <si>
    <t xml:space="preserve">Contratação de serviço de escritório de PI para demandas de Propriedade Intelectual, por ex.: execução de serviços de Busca de anterioridade, redação e depósito patente (valor mínimo 10.000 e máximo de 93.000) Obs.: Foram colocados estes valores de mínimo por se tratar de um contrato sob demanda. O valor máx. é o valor máximo do contrato Propriedade Intelectual (Ex.: manutenção marca UFFS, patentes depositadas e outras R$ 10.000,00)</t>
  </si>
  <si>
    <t xml:space="preserve">Número de buscas de anterioridade / redações de patentes/ outros pedidos de proteção de PI / encaminhamento junto ao INPI</t>
  </si>
  <si>
    <t xml:space="preserve">Pelo menos 4 buscas de anterioridade; 2 registros de software; 4 Redações de patentes; 2 parecer técnico</t>
  </si>
  <si>
    <t xml:space="preserve">Falta servidores com qualificação na área e crescente demanda ausência de técnico especializado para suporte</t>
  </si>
  <si>
    <t xml:space="preserve">AGIITEC012</t>
  </si>
  <si>
    <t xml:space="preserve">DEPI Taxas de manutenção e Registro de Propriedade Intelectual AGIITEC DEPI</t>
  </si>
  <si>
    <t xml:space="preserve">Pagamento de taxas para depósito junto ao INPI (manutenção, depósito)</t>
  </si>
  <si>
    <t xml:space="preserve">Número de depósitos de PI junto ao INPI</t>
  </si>
  <si>
    <t xml:space="preserve">15 taxas junto ao INPI</t>
  </si>
  <si>
    <t xml:space="preserve">No escopo de atuação do NIT da UFFS, gestão da Propriedade Intelectual da UFFS</t>
  </si>
  <si>
    <t xml:space="preserve">AGIITEC013</t>
  </si>
  <si>
    <t xml:space="preserve">Bolsa Inovação - Projetos de P,D&amp;I, fomento via empresas - Estimativa Receita 100.000 PLOA2025 - entrada via GRU conta 81</t>
  </si>
  <si>
    <t xml:space="preserve">Projetos de P,D&amp;I, fomento via empresas</t>
  </si>
  <si>
    <t xml:space="preserve">Fortalecimento de parcerias da UFFS com o setor produtivo</t>
  </si>
  <si>
    <t xml:space="preserve">Pelo menos 8 bolsas de Parceiros (recursos da Fonte 81 - GRU)</t>
  </si>
  <si>
    <t xml:space="preserve">Fonte 81</t>
  </si>
  <si>
    <t xml:space="preserve">AGIITEC015</t>
  </si>
  <si>
    <t xml:space="preserve">DEPI - Gestão da Unidade - filiação FORTEC e rede NITSC - AGIITEC DEPI - Previsto no plano de ação do Gabinete</t>
  </si>
  <si>
    <t xml:space="preserve">Filiação e participação ações rede NIT SC R$ 3000,00 e FORTEC R$ 2000,00</t>
  </si>
  <si>
    <t xml:space="preserve">Número de eventos com participação da UFFS Número de visitas técnicas realizadas Número de servidores participante</t>
  </si>
  <si>
    <t xml:space="preserve">Participar da UFFS no ecossistema de inovação - FORTEC - filiação</t>
  </si>
  <si>
    <t xml:space="preserve">Filiação e participação ações rede NIT SC e FORTEC</t>
  </si>
  <si>
    <t xml:space="preserve">AGIITEC016</t>
  </si>
  <si>
    <t xml:space="preserve">Materiais de Consumo</t>
  </si>
  <si>
    <t xml:space="preserve">DEPI Funcionamento do Laboratório AGIITEC DEPI</t>
  </si>
  <si>
    <t xml:space="preserve">Funcionamento do Laboratório: 2 projetos em conjunto com o Laboratório - conforme IN interna Material de consumo para funcionamento dos equipamentos do laboratório</t>
  </si>
  <si>
    <t xml:space="preserve">Número de projetos realizados em conjunto com o Laboratório</t>
  </si>
  <si>
    <t xml:space="preserve">Nomear coordenador laboratório de acordo com IN interna e Polít. Inovação; Firmar 2 projetos em conjunto com os campi</t>
  </si>
  <si>
    <t xml:space="preserve">Material de consumo para capacitação e projetos em conjunto com o Laboratório. De acordo com a IN interna. Material para capacitações aos projetos em conjunto para condições de iniciar</t>
  </si>
  <si>
    <t xml:space="preserve">MH016N0100N</t>
  </si>
  <si>
    <t xml:space="preserve">AGIITEC017</t>
  </si>
  <si>
    <t xml:space="preserve">DEPI - Integração com ecossistema e tríplice hélice de inovação local e regional. - AGIITEC DEPI</t>
  </si>
  <si>
    <t xml:space="preserve">Ações de integração com o ecossistema e tríplice hélice de inovação local e regional Passagens R$ 10.000,00, diárias 5000,00</t>
  </si>
  <si>
    <t xml:space="preserve">Número de acordos, parcerias, visitas técnicas</t>
  </si>
  <si>
    <t xml:space="preserve">6 atividades dentro do ecossistema de inovação. rede IFES SC; parque tecnológico</t>
  </si>
  <si>
    <t xml:space="preserve">Criação recente da agência de inovação e consolidação de ações vinculadas ao ecossistema nacional de inovação</t>
  </si>
  <si>
    <t xml:space="preserve">MH017N0100N</t>
  </si>
  <si>
    <t xml:space="preserve">AGIITEC026</t>
  </si>
  <si>
    <t xml:space="preserve">Internacionalização - Testes de proficiência CelpeBras (Prevê pagamento de GRU para inscrições via INEP)</t>
  </si>
  <si>
    <t xml:space="preserve">Oferta de 100 vagas anuais para realização do CELPEBRAS (50 vagas por semestre). Recursos da Fonte 50 - GRU)- Oferta de 50 vagas anuais para realização do teste CELU (25 vagas por semestre). Recursos da Fonte 50- GRU)</t>
  </si>
  <si>
    <t xml:space="preserve">Fortalecimento da internacionalização por meio do fomento das ações de Política linguística- Pagamento de servidores para aplicação e avaliação de prova de proficiência CelpeBras e CELU</t>
  </si>
  <si>
    <t xml:space="preserve">AGIITEC070</t>
  </si>
  <si>
    <t xml:space="preserve">Diárias</t>
  </si>
  <si>
    <t xml:space="preserve">Internacionalização - Diárias</t>
  </si>
  <si>
    <t xml:space="preserve">Fomento aos acordos internacionais vigentes e gerenciamento do setor</t>
  </si>
  <si>
    <t xml:space="preserve">Proporcionar pagamento de despesas das visitas técnicas de 50 % dos acordos internacionais vigentes</t>
  </si>
  <si>
    <t xml:space="preserve">manter pelo menos 14, acordos de parcerias 1 , visitas técnicas 1</t>
  </si>
  <si>
    <t xml:space="preserve">Diárias (até 3 por viagem) para visitas técnicas e mobilidade de docentes em acordos internacionais vigentes. (previsão de 12 a 14 acordos vigentes até o final do ano)</t>
  </si>
  <si>
    <t xml:space="preserve">Utilizado até o momento, somente para atividades administrativas. Para que seja listado no relatório de avaliação, as ações precisam ter orçamento disponível</t>
  </si>
  <si>
    <t xml:space="preserve">MI070N0100N</t>
  </si>
  <si>
    <t xml:space="preserve">Inovação - Diárias</t>
  </si>
  <si>
    <t xml:space="preserve">Fomento para ações de integração e capacitação</t>
  </si>
  <si>
    <t xml:space="preserve">Acordos de parcerias 1 , visitas técnicas 1</t>
  </si>
  <si>
    <t xml:space="preserve">Inovação - Diárias para colaborador eventual</t>
  </si>
  <si>
    <t xml:space="preserve">Diárias para colaborador eventual (até 3 por viagem) - considerando contrapartida em acordos internacionais e eventos ligados a política de internacionalização institucional</t>
  </si>
  <si>
    <t xml:space="preserve">Não é realizado até o momento, por falta de acordos internacionais vigentes ou orçamento estimado para execução</t>
  </si>
  <si>
    <t xml:space="preserve">Internacionalização - Diárias para colaborador eventual</t>
  </si>
  <si>
    <t xml:space="preserve">AGIITEC080</t>
  </si>
  <si>
    <t xml:space="preserve">Passagens</t>
  </si>
  <si>
    <t xml:space="preserve">Inovação - Passagem</t>
  </si>
  <si>
    <t xml:space="preserve">Passagens para visitas técnicas e mobilidade de docentes em acordos internacionais vigentes. (previsão de 12 a 14 acordos vigentes até o final do ano)</t>
  </si>
  <si>
    <t xml:space="preserve">MI080N0100N</t>
  </si>
  <si>
    <t xml:space="preserve">Internacionalização - Passagem</t>
  </si>
  <si>
    <t xml:space="preserve">AUDIN</t>
  </si>
  <si>
    <t xml:space="preserve">AUDIN001</t>
  </si>
  <si>
    <t xml:space="preserve">Gestão da Auditoria Interna</t>
  </si>
  <si>
    <t xml:space="preserve">Participação em eventos relacionados a atividade de auditoria interna</t>
  </si>
  <si>
    <t xml:space="preserve">Aperfeiçoamento da atividade de auditoria interna</t>
  </si>
  <si>
    <t xml:space="preserve">A Demanda justifica-se diante da necessidade da equipe de auditoria capacitar-se continuamente. Ainda se verifica que há previsão no planejamento de auditoria de 2025 - PAINT 2025, aprovado pela CGU e pelo CONSUNI-CAPGP</t>
  </si>
  <si>
    <t xml:space="preserve">Objetivo 10 - Gestão Universitária para apoio ao Ensino, à Pesquisa, Extensão e Cultura</t>
  </si>
  <si>
    <t xml:space="preserve">PAINT 2025</t>
  </si>
  <si>
    <t xml:space="preserve">CCH</t>
  </si>
  <si>
    <t xml:space="preserve">CCH001</t>
  </si>
  <si>
    <t xml:space="preserve">Transportes</t>
  </si>
  <si>
    <t xml:space="preserve">Viagens de Estudos, Trabalhos de Campo, Visitas Técnicas</t>
  </si>
  <si>
    <t xml:space="preserve">Viagens de Estudo e Trabalhos de Campo dos cursos de Graduação e Programas de Pós-graduação do campus Chapecó e Visitas Técnicas de Servidores. Esses estudos serão realizados na região de abrangência da UFFS, estendendo-se, de acordo com as necessidades, aos estados do Rio Grande do Sul, Santa Catarina e Paraná e demais estados vizinhos quando necessário. Atividades de cunho Histórico, Filosófico, Científico Social e Trabalhos de Campo para complementação das aulas teóricas dos acadêmicos e Visitas Técnicas para aprimoramento do conhecimento e troca de conhecimento entre outros Campi e outras Instituições</t>
  </si>
  <si>
    <t xml:space="preserve">Viagens Curriculares</t>
  </si>
  <si>
    <t xml:space="preserve">META 1 - garantir recursos financeiros para realizar 100% das viagens envolvendo atividades obrigatórias de componentes curriculares dos cursos de graduação e pós-graduação, em consonância com a dimensão Acadêmico-Pedagógica do Plano de Gestão do Campus Chapecó</t>
  </si>
  <si>
    <t xml:space="preserve">Associar conteúdos ministrados com as origens/fontes dos acontecimentos históricos. Ampliar conhecimentos. Conhecer processos das cadeias produtivas. Visitas técnicas para aprimorar conhecimentos. Conhecer as atividades de campo relacionadas a componentes curriculares. As Viagens e os Trabalhos de Campo devem estar previstos nos PPCs dos Cursos de Graduação e/ou Pós-graduação</t>
  </si>
  <si>
    <t xml:space="preserve">Objetivo 1 - Desenvolvimento do Ensino de Graduação. Qualificar e ampliar a oferta do ensino de Graduação, integrando as atividades, os programas e projetos que estruturam e apoiam o desenvolvimento dos cursos, através da construção da Política de Graduação; Objetivo 2 - Desenvolvimento da Pós-Graduação stricto sensu. Implantar e consolidar os Programas de Pós-Graduação (mestrados profissionais e acadêmicos, doutorados próprios e interinstitucionais - DINTER), com o propósito de promover a formação acadêmica e científica de alto nível e fortalecer a presença da UFFS na Mesorregião Fronteira do Mercosul e nas áreas de conhecimento de sua atuação</t>
  </si>
  <si>
    <t xml:space="preserve">Incentivar a UFFS Campus Chapecó para ações de troca de conhecimentos com a comunidade regional</t>
  </si>
  <si>
    <t xml:space="preserve">0352 - Promover o acesso de estudantes à graduação, em instituições públicas, buscando a equidade e valorizando a diversidade</t>
  </si>
  <si>
    <t xml:space="preserve">Promover ações para o enfrentamento do capacitismo e da violência no combate aos estereótipos, preconceitos e práticas nocivas em relação a pessoas com deficiência, inclusive aquelas relacionadas a sexo e idade, em todas as áreas da vida</t>
  </si>
  <si>
    <t xml:space="preserve">MH001N0100N</t>
  </si>
  <si>
    <t xml:space="preserve">Promover ações que demonstrem a eficácia da Extensão na Interação da UFFS com setores da sociedade e que divulguem a missão e valores da sua estrutura e competência dos setores</t>
  </si>
  <si>
    <t xml:space="preserve">0353 - Ampliar a taxa de conclusão dos estudantes da graduação, em instituições públicas, promovendo a permanência, a equidade e valorizando a diversidade</t>
  </si>
  <si>
    <t xml:space="preserve">CCH002</t>
  </si>
  <si>
    <t xml:space="preserve">Organização e Gestão de Eventos do campus Chapecó</t>
  </si>
  <si>
    <t xml:space="preserve">1) Eventos acadêmico-científicos organizados pela UFFS campus Chapecó, promovidos pelos cursos de graduação e Pós-graduação como Seminário Interinstitucional, Simpósios, Seminários de Integração, Seminário de Socialização dos TCC, Atividades Teórico Práticas em Comunidades, Colóquios. As atividades devem ser realizadas, preferencialmente, nas dependências da UFFS, campus Chapecó, em auditórios, salas de aula e espaços comuns, em forma de Seminários, Palestras e Oficinas, envolvendo a comunidade acadêmica, servidores e Palestrantes Convidados. 2) Planejamento e execução de atividades de formação docentes, sob a responsabilidade do Núcleo de Apoio Pedagógico (NAP) e articulação com a Coordenação Acadêmica e Coordenações de Cursos; 3) Bancas de Defesa de Dissertações dos Mestrandos dos Programas de Pós-graduação Stricto Sensu do campus Chapecó; 4) Criação de calendário e realização de eventos anuais para egressos do Campus Chapecó</t>
  </si>
  <si>
    <t xml:space="preserve">Eventos Institucionais</t>
  </si>
  <si>
    <t xml:space="preserve">META 1 - garantir a realização de, pelo menos, um evento por ano e por curso de graduação, em consonância com a dimensão Acadêmico-Pedagógica do Plano de Gestão do Campus Chapecó. META 2 - realizar atividades de qualificação das competências docentes, atingindo, anualmente, 30% do corpo de professores da UFFS, tendo em vista a dimensão Pessoas do Plano de Gestão do Campus Chapecó. META 3 - garantir a realização de 100% das Bancas de Defesa de Dissertação previstas nos Programas de Pós-graduação Stricto Sensu do campus Chapecó, conforme dimensão Acadêmico-Pedagógica do Plano de Gestão</t>
  </si>
  <si>
    <t xml:space="preserve">A Universidade tem como objetivo primeiro a produção do conhecimento pelos estudos, pesquisas, observações, demandando, para isso, a organização de eventos técnico-científicos que envolvam o estudante, professor, pesquisador e comunidade para a geração ou atualização do conhecimento, ampliando a formação para além das atividades de ensino usuais. Faz parte desse processo a formação continuada dos docentes e a realização das atividades de conclusão de curso, como apresentação de TCC e defesa de Dissertações e Teses pelos acadêmicos da UFFS</t>
  </si>
  <si>
    <t xml:space="preserve">Realizar levantamento de dados com criação de banco de dados acerca das informações sobre os egressos</t>
  </si>
  <si>
    <t xml:space="preserve">0358 - Apoiar a formação em nível de doutorado para a melhoria e fortalecimento da ciência, das artes, da cultura, da tecnologia e da inovação e suas estruturas, incluindo ações indutoras para o enfrentamento das desigualdades regionais e vulnerabilidades sociais para o desenvolvimento sustentável do país</t>
  </si>
  <si>
    <t xml:space="preserve">MH002N0100N</t>
  </si>
  <si>
    <t xml:space="preserve">Promover ações inovadoras que visem à qualidade de vida estudantil</t>
  </si>
  <si>
    <t xml:space="preserve">0357 - Apoiar a formação em nível de mestrado para a melhoria e o fortalecimento da ciência, das artes, da cultura, da tecnologia e da inovação e suas estruturas, incluindo ações indutoras para o enfrentamento das desigualdades regionais e vulnerabilidades sociais para o desenvolvimento sustentável do país</t>
  </si>
  <si>
    <t xml:space="preserve">Promover e/ou incentivar práticas reconhecidamente exitosas ou inovadoras em cursos de pós-graduação</t>
  </si>
  <si>
    <t xml:space="preserve">CCH003</t>
  </si>
  <si>
    <t xml:space="preserve">Gestão da Unidade Campus Chapecó</t>
  </si>
  <si>
    <t xml:space="preserve">1) Prover e administrar recursos humanos, financeiros e materiais para realização de pequenos reparos e manutenções preventivas prediais e de infraestrutura do campus</t>
  </si>
  <si>
    <t xml:space="preserve">Funcionamento do Campus</t>
  </si>
  <si>
    <t xml:space="preserve">META 1 - garantir recursos financeiros para realizar 100% das necessidades de manutenções preventivas prediais e de infraestrutura do campus Chapecó, conforme dimensão Infraestrutura do Plano de Gestão do Campus Chapecó. META 2 - Melhorar a oferta e manutenção de áreas verdes no campus, proporcionando novos espaços de lazer e distração/permanência aos usuários destes espaços, tendo em vista a dimensão Pessoas do Plano de Gestão do Campus Chapecó</t>
  </si>
  <si>
    <t xml:space="preserve">Esta ação tem por objetivo manter as condições necessárias de funcionamento suficientes para suportar o adequado planejamento e gestão das ações do Campus Chapecó na efetivação de seus planos, objetivos e metas</t>
  </si>
  <si>
    <t xml:space="preserve">Objetivo 1 - Desenvolvimento do Ensino de Graduação. Qualificar e ampliar a oferta do ensino de Graduação, integrando as atividades, os programas e projetos que estruturam e apoiam o desenvolvimento dos cursos, através da construção da Política de Graduação; Objetivo 2 - Desenvolvimento da Pós-Graduação stricto sensu. Implantar e consolidar os Programas de Pós-Graduação (mestrados profissionais e acadêmicos, doutorados próprios e interinstitucionais - DINTER), com o propósito de promover a formação acadêmica e científica de alto nível e fortalecer a presença da UFFS na Mesorregião Fronteira do Mercosul e nas áreas de conhecimento de sua atuação; Objetivo 11 - Manutenção e adequação da Infraestrutura. Visa ao desenvolvimento de ações de manutenção e adequação física da infraestrutura da UFFS por meio de obras de pequeno vulto que envolvam ampliação/ reforma/adaptação e aquisição e/ou reposição de materiais inerentes às pequenas obras, observando os limites da legislação vigente. Adicionalmente, visa à criação/ reestruturação de serviços para a comunidade acadêmica</t>
  </si>
  <si>
    <t xml:space="preserve">MH003N0100N</t>
  </si>
  <si>
    <t xml:space="preserve">CCH004</t>
  </si>
  <si>
    <t xml:space="preserve">Aquisição de Materiais de Consumo para os Laboratórios do campus Chapecó</t>
  </si>
  <si>
    <t xml:space="preserve">Levantar os materiais necessários e instruir e gerenciar processos licitatórios que proporcionem a aquisição dos materiais de consumo necessários para a manutenção das aulas práticas de graduação</t>
  </si>
  <si>
    <t xml:space="preserve">Materiais de Consumo para Laboratório</t>
  </si>
  <si>
    <t xml:space="preserve">META 1 - garantir recursos financeiros para realizar as necessidades de aquisição de materiais de consumo dos Laboratórios do campus Chapecó, em consonância com a dimensão Acadêmico-Pedagógica do Plano de Gestão do Campus Chapecó</t>
  </si>
  <si>
    <t xml:space="preserve">Para garantir a realização das aulas práticas dos componentes curriculares dos Cursos de Graduação do Campus</t>
  </si>
  <si>
    <t xml:space="preserve">MH004N0100N</t>
  </si>
  <si>
    <t xml:space="preserve">CCH005</t>
  </si>
  <si>
    <t xml:space="preserve">Aquisição de Materiais de Consumo para as Áreas Experimentais do campus Chapecó</t>
  </si>
  <si>
    <t xml:space="preserve">Instruir e gerenciar processos licitatórios que proporcionem a aquisição dos materiais de consumo necessários para a manutenção das aulas práticas de graduação</t>
  </si>
  <si>
    <t xml:space="preserve">Materiais de Consumo Áreas Experimentais</t>
  </si>
  <si>
    <t xml:space="preserve">META 1 - garantir recursos financeiros para realizar as necessidades de aquisição de materiais de consumo e manutenção para as Áreas Experimentais do campus Chapecó, , em consonância com a dimensão Acadêmico-Pedagógica do Plano de Gestão do Campus Chapecó</t>
  </si>
  <si>
    <t xml:space="preserve">MH005N0100N</t>
  </si>
  <si>
    <t xml:space="preserve">CCH006</t>
  </si>
  <si>
    <t xml:space="preserve">Apoio a participação em eventos científicos de servidores - RES 49/CONSUNI/CPPGEC/2022</t>
  </si>
  <si>
    <t xml:space="preserve">Fomentar através de auxílios (diárias, passagens, transporte e reembolso de taxa de inscrição) a participação de docentes em eventos científicos no país e no exterior, sob análise do Comitê Assessor de Pesquisa, do campus, de acordo com o regulamento da Pesquisa Institucional</t>
  </si>
  <si>
    <t xml:space="preserve">Participação em Eventos Científicos</t>
  </si>
  <si>
    <t xml:space="preserve">META 1 - Fomentar o apoio institucional à participação de docentes em eventos científicos no Brasil, tendo em vista as dimensões Pessoas e Acadêmico-Pedagógica do Plano de Gestão do Campus Chapecó</t>
  </si>
  <si>
    <t xml:space="preserve">Fomentar a produção científica na UFFS, tendo em vista o desenvolvimento dos grupos de pesquisa institucionais. Atendimento da RESOLUÇÃO 49/CONSUNI/CPPGEC/2022</t>
  </si>
  <si>
    <t xml:space="preserve">MH006N0100N</t>
  </si>
  <si>
    <t xml:space="preserve">CCH007</t>
  </si>
  <si>
    <t xml:space="preserve">Apoio a participação em eventos científicos de discentes - RES 14/2016/CONSUNI</t>
  </si>
  <si>
    <t xml:space="preserve">Auxílio Financeiro para a Participação de Estudantes em Eventos Academicamente Relevantes, visando o pagamento de despesas relativas a deslocamento, taxa de inscrição, hospedagem e alimentação, sob análise da Comissão de Avaliação de Auxílio Financeiro Discente, de acordo com regulamento institucional e cumprimento dos dispositivos de Editais específicos</t>
  </si>
  <si>
    <t xml:space="preserve">META 1 - Fomentar o apoio institucional à participação de discentes em eventos científicos no Brasil e no exterior, tendo em vista as dimensões Pessoas e Acadêmico-Pedagógica do Plano de Gestão do Campus Chapecó</t>
  </si>
  <si>
    <t xml:space="preserve">Fomentar a produção científica na UFFS, tendo em vista o desenvolvimento dos grupos de pesquisa institucionais. Atendimento da RESOLUÇÃO Nº 14/2016 - CONSUNI</t>
  </si>
  <si>
    <t xml:space="preserve">Objetivo 1 - Desenvolvimento do Ensino de Graduação. Qualificar e ampliar a oferta do ensino de Graduação, integrando as atividades, os programas e projetos que estruturam e apoiam o desenvolvimento dos cursos, através da construção da Política de Graduação</t>
  </si>
  <si>
    <t xml:space="preserve">MH007N1900N</t>
  </si>
  <si>
    <t xml:space="preserve">CCH008</t>
  </si>
  <si>
    <t xml:space="preserve">Aquisição de Materiais de Expediente e Consumo do Campus Chapecó</t>
  </si>
  <si>
    <t xml:space="preserve">Aquisição de Materiais de Consumo e Serviços a fim de suprir as atividades envolvidas no funcionamento do campus</t>
  </si>
  <si>
    <t xml:space="preserve">Materiais de Expediente e Consumo</t>
  </si>
  <si>
    <t xml:space="preserve">META 1 - garantir recursos financeiros para realizar 100% das aquisições de materiais de expediente e de consumo para atender as necessidades de funcionamento do campus Chapecó</t>
  </si>
  <si>
    <t xml:space="preserve">MH008N0100N</t>
  </si>
  <si>
    <t xml:space="preserve">CCH056</t>
  </si>
  <si>
    <t xml:space="preserve">Curso de Medicina sem Hospital Universitário</t>
  </si>
  <si>
    <t xml:space="preserve">Licença (Software - Up To Date) - Garantir o atendimento das atividades básicas dos componentes curriculares e campos de prática previstos no PPC do Curso de Medicina</t>
  </si>
  <si>
    <t xml:space="preserve">Aquisição de Softwares e Materiais Bibliográficos</t>
  </si>
  <si>
    <t xml:space="preserve">META 1 - garantir recursos financeiros para realizar 100% das demandas de transportes para o Internato; META 2 - Garantir 100% dos suprimentos necessários para as atividades teórico-práticas; META 3 - Disponibilizar o Material Bibliográfico compatível com as necessidades do Curso; META 4 - Atender as pactuações de convênios com as instituições parceiras para possibilitar campo de prática dos acadêmicos do Curso de Medicina</t>
  </si>
  <si>
    <t xml:space="preserve">Garantir a existência do Curso de Medicina sem Hospital Universitário</t>
  </si>
  <si>
    <t xml:space="preserve">MH056G0100N</t>
  </si>
  <si>
    <t xml:space="preserve">Materiais Permanentes</t>
  </si>
  <si>
    <t xml:space="preserve">Garantir o atendimento das atividades básicas dos componentes curriculares e campos de prática previstos no PPC do Curso de Medicina</t>
  </si>
  <si>
    <t xml:space="preserve">Equipamentos e Materiais Permanentes</t>
  </si>
  <si>
    <t xml:space="preserve">Viagens Internato</t>
  </si>
  <si>
    <t xml:space="preserve">Material de Consumo</t>
  </si>
  <si>
    <t xml:space="preserve">CCH090</t>
  </si>
  <si>
    <t xml:space="preserve">Garantir estrutura mínima de mobiliários e equipamentos para realização das atividades do campus; substituição de equipamentos obsoletos</t>
  </si>
  <si>
    <t xml:space="preserve">META 1 - Garantir a disponibilidade mínima dos mobiliários e equipamentos para o funcionamento das atividades administrativas e acadêmicas do campus</t>
  </si>
  <si>
    <t xml:space="preserve">Garantir a substituição de Mobiliários e Equipamentos e atualização tecnológica</t>
  </si>
  <si>
    <t xml:space="preserve">4-INV</t>
  </si>
  <si>
    <t xml:space="preserve">MH090N6000N</t>
  </si>
  <si>
    <t xml:space="preserve">Aquisição de computadores para substituição das máquinas obsoletas dos laboratórios de informática</t>
  </si>
  <si>
    <t xml:space="preserve">META 1 - Substituir os equipamentos obsoletos e sem possibilidades de manutenção</t>
  </si>
  <si>
    <t xml:space="preserve">Substituição e atualização de equipamentos obsoletos e sem possibilidade de manutenção</t>
  </si>
  <si>
    <t xml:space="preserve">Objetivo 1 - Desenvolvimento do Ensino de Graduação. Qualificar e ampliar a oferta do ensino de Graduação, integrando as atividades, os programas e projetos que estruturam e apoiam o desenvolvimento dos cursos, através da construção da Política de Graduação; Objetivo 2 - Desenvolvimento da Pós-Graduação stricto sensu. Implantar e consolidar os Programas de Pós-Graduação (mestrados profissionais e acadêmicos, doutorados próprios e interinstitucionais - DINTER), com o propósito de promover a formação acadêmica e científica de alto nível e fortalecer a presença da UFFS na Mesorregião Fronteira do Mercosul e nas áreas de conhecimento de sua atuação. Objetivo 12 - Implantação, Expansão e Reestruturação da Infraestrutura. Visa à construção das edificações, desenvolvimento de projetos de arquitetura e engenharia, compras de equipamentos e mobiliários, bem como o desenvolvimento das demais ações pertinentes e necessárias à efetiva implantação da Universidade, bem como a modernização da estrutura acadêmica e física da Instituição</t>
  </si>
  <si>
    <t xml:space="preserve">Aquisição de computadores para substituição das máquinas de trabalho dos servidores, estando muitas obsoletas</t>
  </si>
  <si>
    <t xml:space="preserve">CCH091</t>
  </si>
  <si>
    <t xml:space="preserve">Obra</t>
  </si>
  <si>
    <t xml:space="preserve">Construção de coberturas interligando prédios do campus</t>
  </si>
  <si>
    <t xml:space="preserve">META 1 - Garantir a circulação acessível e com conforto mínimo à comunidade universitária</t>
  </si>
  <si>
    <t xml:space="preserve">Melhorar a estrutura do campus, garantindo a circulação acessível e com conforto mínimo à comunidade universitária</t>
  </si>
  <si>
    <t xml:space="preserve">Objetivo 12 - Implantação, Expansão e Reestruturação da Infraestrutura. Visa à construção das edificações, desenvolvimento de projetos de arquitetura e engenharia, compras de equipamentos e mobiliários, bem como o desenvolvimento das demais ações pertinentes e necessárias à efetiva implantação da Universidade, bem como a modernização da estrutura acadêmica e física da Instituição</t>
  </si>
  <si>
    <t xml:space="preserve">MH091N6000N</t>
  </si>
  <si>
    <t xml:space="preserve">Manutenção</t>
  </si>
  <si>
    <t xml:space="preserve">Implementação de projeto paisagístico do campus, com arborização e ajardinamento</t>
  </si>
  <si>
    <t xml:space="preserve">META 1 - Garantir a conservação predial prevista em leis</t>
  </si>
  <si>
    <t xml:space="preserve">Melhorar as condições ambientais do campus e melhorar o paisagismo do campus proporcionando ambiente acolhedor e confortável à comunidade universitária</t>
  </si>
  <si>
    <t xml:space="preserve">Reforma de ruas do campus</t>
  </si>
  <si>
    <t xml:space="preserve">META 1 - Garantir a 100% dos usuários do campus a circulação segura e livre de situações adversas relacionadas a má conservação das ruas</t>
  </si>
  <si>
    <t xml:space="preserve">Manutenção estrutural de patrimônio institucional</t>
  </si>
  <si>
    <t xml:space="preserve">Objetivo 11 - Manutenção e adequação da Infraestrutura. Visa ao desenvolvimento de ações de manutenção e adequação física da infraestrutura da UFFS por meio de obras de pequeno vulto que envolvam ampliação/ reforma/adaptação e aquisição e/ou reposição de materiais inerentes às pequenas obras, observando os limites da legislação vigente. Adicionalmente, visa à criação/ reestruturação de serviços para a comunidade acadêmica</t>
  </si>
  <si>
    <t xml:space="preserve">Reforma e ampliação e adequação do sistema de esgoto do RU</t>
  </si>
  <si>
    <t xml:space="preserve">META 1 - Garantir o funcionamento do RU sem gerar dano ambiental</t>
  </si>
  <si>
    <t xml:space="preserve">Mitigar impactos ambientais em razão da problemática de incapacidade da estrutura ora existente</t>
  </si>
  <si>
    <t xml:space="preserve">Substituição de portas e janelas quebradas por sinistros ambientais</t>
  </si>
  <si>
    <t xml:space="preserve">Ligação de todos os prédios de laboratórios no gerador</t>
  </si>
  <si>
    <t xml:space="preserve">META 1 - Garantir o abastecimento de energia nos prédios de laboratórios</t>
  </si>
  <si>
    <t xml:space="preserve">Evitar desabastecimento de energia; ampliar vida útil de equipamentos; reduzir riscos de comprometimento de pesquisas etc</t>
  </si>
  <si>
    <t xml:space="preserve">Adequação das estufas de secagem e prédio de moinhos dos laboratórios</t>
  </si>
  <si>
    <t xml:space="preserve">META 1 - Permitir que as estufas possam ser utilizadas, conforme planejamento proposto para a estrutura</t>
  </si>
  <si>
    <t xml:space="preserve">Conclusão de construção não executada na ocasião da execução da obra</t>
  </si>
  <si>
    <t xml:space="preserve">Instalação de telas nas janelas de sala de aula</t>
  </si>
  <si>
    <t xml:space="preserve">META 1 - Garantir que as atividades institucionais aconteçam livres da presença de insetos, especialmente relacionados a atratividade pela luz</t>
  </si>
  <si>
    <t xml:space="preserve">Implementar o isolamento acústico das salas de atendimento individual que requer condições de sigilo</t>
  </si>
  <si>
    <t xml:space="preserve">META 1 - Implementar o isolamento acústico das salas de atendimento individual que requer condições de sigilo</t>
  </si>
  <si>
    <t xml:space="preserve">Garantir o resguardo das informações, conforme cada situação exige, bem como previsto na LGPD</t>
  </si>
  <si>
    <t xml:space="preserve">Instalação de divisórias</t>
  </si>
  <si>
    <t xml:space="preserve">META 1 - Garantir as adequações necessárias às atividades institucionais</t>
  </si>
  <si>
    <t xml:space="preserve">Adequação estrutural de acordo com as atividades institucional</t>
  </si>
  <si>
    <t xml:space="preserve">Aquisição e instalação de controladores de acesso nos laboratórios do Campus</t>
  </si>
  <si>
    <t xml:space="preserve">META 1 - Garantir a disponibilidade de instrumentos para controlar e viabilizar o acesso aos laboratórios institucionais. META 2 - Proteger o patrimônio institucional</t>
  </si>
  <si>
    <t xml:space="preserve">Permitir o controle de acesso aos laboratórios; proteger o patrimônio institucional; facilitar o controle institucional</t>
  </si>
  <si>
    <t xml:space="preserve">Aquisição de Nobreaks para laboratórios</t>
  </si>
  <si>
    <t xml:space="preserve">META 1 - Aquisição de componente necessário para garantir o abastecimento de energia para equipamentos. META 2 - aumentar a vida útil dos equipamentos dos laboratórios</t>
  </si>
  <si>
    <t xml:space="preserve">Mitigar impacto de oscilações de abastecimento de energia sobre equipamentos e experimentos, aumentar a vida útil dos equipamentos</t>
  </si>
  <si>
    <t xml:space="preserve">Construção de estrutura para comportar os geradores de Nitrogênio que são utilizados pelos Espectrômetros de Massa (LCMSs)</t>
  </si>
  <si>
    <t xml:space="preserve">META 1 - Construir estrutura necessária à segurança operacional dos usuários dos laboratórios</t>
  </si>
  <si>
    <t xml:space="preserve">Manutenção estrutural de patrimônio institucional, garantindo a segurança dos usuários do local</t>
  </si>
  <si>
    <t xml:space="preserve">Reforma do prédio RU</t>
  </si>
  <si>
    <t xml:space="preserve">META 1 - Garantir o funcionamento do RU conforme normas sanitárias e de segurança preconizam. META 2 - Garantir a manutenção predial</t>
  </si>
  <si>
    <t xml:space="preserve">Reforma da cerca danificada e complementação do cercamento total do campus</t>
  </si>
  <si>
    <t xml:space="preserve">META 1 - Garantir a conservação predial prevista em leis. META 2 - Garantir a segurança patrimonial da unidade</t>
  </si>
  <si>
    <t xml:space="preserve">Pintura dos blocos A e B</t>
  </si>
  <si>
    <t xml:space="preserve">Manutenção nos prédios de laboratórios</t>
  </si>
  <si>
    <t xml:space="preserve">Manutenção do sistema de aquecimento do RU que está com vazamento impedindo o uso</t>
  </si>
  <si>
    <t xml:space="preserve">Manutenção de tampas (fibragem) no reservatório central e reservatórios Bloco A, Bloco B e Biblioteca</t>
  </si>
  <si>
    <t xml:space="preserve">Manutenção da rede de ar comprimido dos prédios de laboratórios que está com vazamento impedindo o uso</t>
  </si>
  <si>
    <t xml:space="preserve">Fazer a adequação do sistema de esgotamento sanitário, fazendo as adequações</t>
  </si>
  <si>
    <t xml:space="preserve">Estudo sobre a necessidade de construção de poço artesiano e reservatórios de água potável</t>
  </si>
  <si>
    <t xml:space="preserve">META 1 - Garantir o abastecimento do campus em situação de estiagens</t>
  </si>
  <si>
    <t xml:space="preserve">Garantir o abastecimento do campus em situação de estiagens</t>
  </si>
  <si>
    <t xml:space="preserve">Reforma do sistema de reuso de água de chuva do campus</t>
  </si>
  <si>
    <t xml:space="preserve">Construção de depósito de combustível para atender às demandas do campus</t>
  </si>
  <si>
    <t xml:space="preserve">META 1 - Atender legislação mantendo o abastecimento necessário para atividades do campus</t>
  </si>
  <si>
    <t xml:space="preserve">Atender legislação mantendo o abastecimento necessário para atividades do campus</t>
  </si>
  <si>
    <t xml:space="preserve">CCL</t>
  </si>
  <si>
    <t xml:space="preserve">CCL010</t>
  </si>
  <si>
    <t xml:space="preserve">Capacitação/formação continuada de professores do Campus Cerro Largo</t>
  </si>
  <si>
    <t xml:space="preserve">Organizar eventos de capacitação para professores do campus Cerro Largo a partir da vinda de profissionais capacitados nos mais diferentes campos de conhecimento</t>
  </si>
  <si>
    <t xml:space="preserve">Vagas em eventos de formação continuada</t>
  </si>
  <si>
    <t xml:space="preserve">Meta 1 - Ampliar a política de formação continuada de professores do campus Cerro Largo. Estimativa de 25 eventos</t>
  </si>
  <si>
    <t xml:space="preserve">Ampliar o quantitativo de capacitações e formações do corpo docente do campus Cerro Largo</t>
  </si>
  <si>
    <t xml:space="preserve">Implementar políticas de capacitação docente em nível de Pós-Doutorado, primando o envio de docentes dos PPGs para os melhores centros de formação e pesquisa no Brasil e no exterior</t>
  </si>
  <si>
    <t xml:space="preserve">3.2.4 Eixo 4: Políticas de Gestão</t>
  </si>
  <si>
    <t xml:space="preserve">CCL011</t>
  </si>
  <si>
    <t xml:space="preserve">Viagens de estudos dos cursos de graduação do Campus Cerro Largo</t>
  </si>
  <si>
    <t xml:space="preserve">Realização de viagens de estudos nacionais e internacionais conforme necessidade curricular</t>
  </si>
  <si>
    <t xml:space="preserve">Viagens de estudos</t>
  </si>
  <si>
    <t xml:space="preserve">Meta 1 - Realizar viagens de estudos previstas nos planos de ações dos cursos de graduação. Estimativa de 20 viagens</t>
  </si>
  <si>
    <t xml:space="preserve">Complementação de atividades para os componentes curriculares</t>
  </si>
  <si>
    <t xml:space="preserve">Viagens de estudo, apresentação de trabalhos e participação em eventos: o estudante receberá o auxílio financeiro para custear suas despesas mediante comprovação de vinculação direta da atividade com a área de formação do curso. Esse auxílio é desenvolvido através de incentivo financeiro para subsidiar o pagamento de transporte, alimentação, hospedagem e/ou pagamento de inscrição em eventos</t>
  </si>
  <si>
    <t xml:space="preserve">3.2.3 Eixo 3: Políticas Acadêmicas</t>
  </si>
  <si>
    <t xml:space="preserve">0353 - Ampliar a taxa de conclusão dos estudantes da graduação, em instituições públicas e privadas, promovendo a permanência, a equidade e valorizando a diversidade</t>
  </si>
  <si>
    <t xml:space="preserve">CCL012</t>
  </si>
  <si>
    <t xml:space="preserve">Organização e gestão de eventos acadêmicos do Campus Cerro Largo</t>
  </si>
  <si>
    <t xml:space="preserve">Realização de semanas acadêmicas e/ou seminários conforme demanda dos cursos de graduação</t>
  </si>
  <si>
    <t xml:space="preserve">Semanas Acadêmicas e Seminários</t>
  </si>
  <si>
    <t xml:space="preserve">Meta 1 - Realizar as semanas acadêmicas, de todos os cursos de Graduação, uma vez por ano, bem como apoiar a realização de Seminários e Palestras. Estimativa de 10 semanas acadêmicas e 4 seminários</t>
  </si>
  <si>
    <t xml:space="preserve">Ampliar e atualizar o conhecimento do corpo discente através de palestras e atividades com profissionais renomados nas mais diferentes áreas</t>
  </si>
  <si>
    <t xml:space="preserve">Apoiar a realização de eventos acadêmicos, tais como semanas acadêmicas dos cursos de Graduação, seminários e palestras</t>
  </si>
  <si>
    <t xml:space="preserve">CCL013</t>
  </si>
  <si>
    <t xml:space="preserve">Investimento na divulgação dos Cursos da Instituição</t>
  </si>
  <si>
    <t xml:space="preserve">Ampliar as ações de divulgação institucional</t>
  </si>
  <si>
    <t xml:space="preserve">Políticas institucionais de ingresso</t>
  </si>
  <si>
    <t xml:space="preserve">Meta 1 - Investir em divulgação paga, junto a jornais, redes sociais e outros meios de comunicação</t>
  </si>
  <si>
    <t xml:space="preserve">Ampliar a visibilidade da UFFS e do Campus Cerro Largo através da compra de espaço na imprensa e redes sociais</t>
  </si>
  <si>
    <t xml:space="preserve">Fomentar a imagem da região e da UFFS no exterior para motivar a vinda de alunos/professores</t>
  </si>
  <si>
    <t xml:space="preserve">3.2.2 Eixo 2: Desenvolvimento institucional</t>
  </si>
  <si>
    <t xml:space="preserve">0351- Promover a consolidação e a expansão da infraestrutura física das universidades federais, considerando a acessibilidade e sustentabilidade</t>
  </si>
  <si>
    <t xml:space="preserve">CCL018</t>
  </si>
  <si>
    <t xml:space="preserve">Viagens de estudos dos programas de pós-graduação no Campus Cerro Largo</t>
  </si>
  <si>
    <t xml:space="preserve">Meta 1 - Garantir a cada PPG do Campus Cerro Largo, recursos para realização de, pelo menos, duas viagens de estudo por ano</t>
  </si>
  <si>
    <t xml:space="preserve">CCL020</t>
  </si>
  <si>
    <t xml:space="preserve">Qualificação da infraestrutura para ensino, pesquisa e extensão</t>
  </si>
  <si>
    <t xml:space="preserve">Aquisição de equipamentos para melhoria e desenvolvimento das atividades de ensino, pesquisa e extensão para os cursos de Graduação e PPGs</t>
  </si>
  <si>
    <t xml:space="preserve">Equipamentos</t>
  </si>
  <si>
    <t xml:space="preserve">Meta 3 - Qualificar a infraestrutura de suporte ao desenvolvimento do ensino. pesquisa e extensão através da aquisição de equipamentos, conforme demandas apontadas no PCA do ano</t>
  </si>
  <si>
    <t xml:space="preserve">Aumentar o impacto de qualidade dos estudos desenvolvidos nos cursos de graduação e PPGs</t>
  </si>
  <si>
    <t xml:space="preserve">Manutenção e adequação da infraestrutura. Implantação, expansão e reestruturação da infraestrutura</t>
  </si>
  <si>
    <t xml:space="preserve">3.2.5 Eixo 5: Infraestrutura Física</t>
  </si>
  <si>
    <t xml:space="preserve">CCL024</t>
  </si>
  <si>
    <t xml:space="preserve">Eventos científicos para docentes e técnicos do Campus Cerro Largo</t>
  </si>
  <si>
    <t xml:space="preserve">Apoio financeiro aos docentes e técnicos do campus Cerro Largo, através do ressarcimento de inscrição e diárias e passagens para participação em eventos no país e/ou exterior</t>
  </si>
  <si>
    <t xml:space="preserve">Eventos Científicos para docentes e técnicos</t>
  </si>
  <si>
    <t xml:space="preserve">Meta 1 - Garantir a participação de docentes e técnicos pesquisadores do Campus Cerro Largo em eventos científicos relevantes. Estimativa de pelo menos 15 eventos</t>
  </si>
  <si>
    <t xml:space="preserve">Atualização profissional e incremento nos currículos acadêmicos</t>
  </si>
  <si>
    <t xml:space="preserve">Viagens de estudo, apresentação de trabalhos e participação em eventos: o estudante receberá o auxílio financeiro para custear suas despesas mediante comprovação de vinculação direta da atividade com a área de formação</t>
  </si>
  <si>
    <t xml:space="preserve">CCL025</t>
  </si>
  <si>
    <t xml:space="preserve">Auxílio Financeiro aos discentes do campus Cerro Largo, através de bolsas para participação de eventos nacionais e internacionais</t>
  </si>
  <si>
    <t xml:space="preserve">Eventos Científicos para discentes</t>
  </si>
  <si>
    <t xml:space="preserve">Meta 1 - Garantir a participação de discentes pesquisadores do Campus Cerro Largo em eventos científicos relevantes. Estimativa de pelo menos 3 grandes eventos, estimativa de 30 bolsas</t>
  </si>
  <si>
    <t xml:space="preserve">Incentivar a produção e apresentação de trabalhos cientificamente qualificados</t>
  </si>
  <si>
    <t xml:space="preserve">CCL031</t>
  </si>
  <si>
    <t xml:space="preserve">Obras</t>
  </si>
  <si>
    <t xml:space="preserve">Promoção de Esporte e Lazer junto ao Bloco A</t>
  </si>
  <si>
    <t xml:space="preserve">Disponibilizar as Áreas Esportivas (quadra coberta com vestiários) para os campi da UFFS, visando atender a demanda de espaços para práticas esportivas não só da Instituição, mas também para integrar-se com a comunidade da região em que a UFFS está inserida</t>
  </si>
  <si>
    <t xml:space="preserve">Áreas esportivas</t>
  </si>
  <si>
    <t xml:space="preserve">Meta 1 - Criação de espaços para o esporte e lazer junto ao Bloco A no Campus Cerro Largo</t>
  </si>
  <si>
    <t xml:space="preserve">Incentivar a prática esportiva e a integração acadêmica junto a comunidade regional</t>
  </si>
  <si>
    <t xml:space="preserve">TED/PAC</t>
  </si>
  <si>
    <t xml:space="preserve">CCL034</t>
  </si>
  <si>
    <t xml:space="preserve">Gestão de transporte terceirizado no Campus Cerro Largo</t>
  </si>
  <si>
    <t xml:space="preserve">Atender as demandas de reuniões, convocações, representações no âmbito administrativo e acadêmico que exijam deslocamento rodoviário através do uso de transporte executivo terceirizado</t>
  </si>
  <si>
    <t xml:space="preserve">Quilometragem para veículo executivo</t>
  </si>
  <si>
    <t xml:space="preserve">Meta 1 - Garantir recursos para que os serviços de transporte terceirizados estejam disponíveis para a contratação de 100% dos itens demandados pelo Campus Cerro Largo</t>
  </si>
  <si>
    <t xml:space="preserve">Proporcionar transporte de qualidade a servidores que necessitam de deslocar nas atividades de suas funções</t>
  </si>
  <si>
    <t xml:space="preserve">Prover, com os campi da UFFS, os serviços de transporte institucionais</t>
  </si>
  <si>
    <t xml:space="preserve">CCL035</t>
  </si>
  <si>
    <t xml:space="preserve">Gestão das atividades, insumos e serviços de terceiros do Campus Cerro Largo</t>
  </si>
  <si>
    <t xml:space="preserve">Atender as demandas de material expediente, diárias e serviços gerados pelos setores administrativos e acadêmicos através atas/licitações vigentes</t>
  </si>
  <si>
    <t xml:space="preserve">Insumose Serviços</t>
  </si>
  <si>
    <t xml:space="preserve">Meta 1 - Garantir o fornecimento de 100% dos insumos e serviços necessários para a realização das atividades administrativas e acadêmicas</t>
  </si>
  <si>
    <t xml:space="preserve">Viabilizar as atividades meio de todos os setores do campus</t>
  </si>
  <si>
    <t xml:space="preserve">Prover a operacionalização dos contratos institucionais nos campi da UFFS</t>
  </si>
  <si>
    <t xml:space="preserve">CCL036</t>
  </si>
  <si>
    <t xml:space="preserve">Gestão dos insumos da CLAB do Campus Cerro Largo</t>
  </si>
  <si>
    <t xml:space="preserve">Atender as demandas de material de consumo geradas nos laboratórios através do empenho de itens vigentes em atas de preço</t>
  </si>
  <si>
    <t xml:space="preserve">Insumose Equipamentos</t>
  </si>
  <si>
    <t xml:space="preserve">Meta 2 - Garantir o fornecimento de 100% dos insumos necessários para o atendimento das demandas da CLAB</t>
  </si>
  <si>
    <t xml:space="preserve">Viabilizar as aulas práticas dos cursos de graduação</t>
  </si>
  <si>
    <t xml:space="preserve">Adquirir suprimentos para o pleno atendimento de todas as demandas funcionais dos laboratórios</t>
  </si>
  <si>
    <t xml:space="preserve">CCL039</t>
  </si>
  <si>
    <t xml:space="preserve">Abastecimento de águanas áreas experimentais</t>
  </si>
  <si>
    <t xml:space="preserve">Implantar e executar a infraestrutura para abastecimento de água para as áreas experimentais</t>
  </si>
  <si>
    <t xml:space="preserve">Abastecimento de água</t>
  </si>
  <si>
    <t xml:space="preserve">Meta 1 - Prover a área experimental do Campus Cerro Largo de abastecimento de água através da perfuração e instalação de poço artesiano</t>
  </si>
  <si>
    <t xml:space="preserve">Além disso, outros projetos estão em fase de planejamento e/ou em desenvolvimento e visam atender demandas das áreas experimentais, como cercamentos e infraestrutura básica (poços artesianos, redes de água, energia e de telecomunicação)</t>
  </si>
  <si>
    <t xml:space="preserve">CCL042</t>
  </si>
  <si>
    <t xml:space="preserve">Interligação coberta dos prédios</t>
  </si>
  <si>
    <t xml:space="preserve">Instalar estruturas metálicas que permitam a interligação entre: Bloco A - Bloco Professores - Centro de Convivência, Bloco Professores - Laboratórios, ente os Laboratórios</t>
  </si>
  <si>
    <t xml:space="preserve">Estrutura Metálica</t>
  </si>
  <si>
    <t xml:space="preserve">Meta 1 - Instalar coberturas ligando o Bloco A ao Bloco de Salas de Professores, Centro de Convivência e entre os três prédios de Laboratórios</t>
  </si>
  <si>
    <t xml:space="preserve">Minimizar os efeitos das intempéries climáticas que afetam alunos e servidores principalmente em dias de chuvas</t>
  </si>
  <si>
    <t xml:space="preserve">Infraestrutura (Edificações e manutenção)</t>
  </si>
  <si>
    <t xml:space="preserve">CCL044</t>
  </si>
  <si>
    <t xml:space="preserve">Execução de estacionamento nas mediações do Restaurante Universitário</t>
  </si>
  <si>
    <t xml:space="preserve">Execução de um estacionamento próximo ao RU para melhor fluxo do trânsito</t>
  </si>
  <si>
    <t xml:space="preserve">Estacionamento</t>
  </si>
  <si>
    <t xml:space="preserve">Meta 1 - Implantar estacionamento próximo ao Restaurante Universitário</t>
  </si>
  <si>
    <t xml:space="preserve">Complementar obras de pequeno porte no Campus Cerro Largo</t>
  </si>
  <si>
    <t xml:space="preserve">Adequação dos espaços físicos específicos para os portadores de necessidades especiais: rampas, elevadores, banheiros, estacionamento etc</t>
  </si>
  <si>
    <t xml:space="preserve">CCL046</t>
  </si>
  <si>
    <t xml:space="preserve">Execução de estacionamento Bloco dos Professores</t>
  </si>
  <si>
    <t xml:space="preserve">Pavimentação do estacionamento em frente ao Bloco dos Professores</t>
  </si>
  <si>
    <t xml:space="preserve">Meta 1 - Implantar estacionamento próximo ao Bloco Salas de Professores</t>
  </si>
  <si>
    <t xml:space="preserve">CCL047</t>
  </si>
  <si>
    <t xml:space="preserve">Construção de um Bloco de salas de aula</t>
  </si>
  <si>
    <t xml:space="preserve">Construir um prédio modular térreo com 10 salas de aula (tamanhos aproximados de 50, 60 e 80 m), 8 salas de professores (tamanho aproximado de 10 m2, com capacidade para 2 pessoas) 2 e com espaço para banheiros</t>
  </si>
  <si>
    <t xml:space="preserve">Prédio de salas de aula</t>
  </si>
  <si>
    <t xml:space="preserve">Meta 1 - Projetar e executar o Bloco de salas de aula no Campus Cerro Largo</t>
  </si>
  <si>
    <t xml:space="preserve">Garantir obras de infraestrutura e arquitetura indispensáveis para expansão e consolidação dos Cursos de Graduação, Pós-Graduação e estruturas administrativas. OBS: A obra visa atender demanda reprimida em termos de salas de aula no Campus definitivo e possível expansão de cursos a serem ofertados, bem como atender demandas dos cursos de pós-graduação. Observação: A obra denominada não consta no PPA 2019-2023; no entanto, a construção de um Bloco B (constante no PPA), ante o atual orçamento pode ser inviável</t>
  </si>
  <si>
    <t xml:space="preserve">CCL049</t>
  </si>
  <si>
    <t xml:space="preserve">Construção de dois prédios de laboratórios</t>
  </si>
  <si>
    <t xml:space="preserve">Prédios de laboratórios</t>
  </si>
  <si>
    <t xml:space="preserve">Meta 3 - Projetar e executar dois prédios de Laboratórios visando o atendimento das demandas dos Cursos de Pós-graduação e de expansão de Cursos de Graduação no Campus Cerro Largo</t>
  </si>
  <si>
    <t xml:space="preserve">Garantir obras de infraestrutura e arquitetura indispensáveis para expansão e consolidação dos Cursos de Graduação, Pós-Graduação e estruturas administrativas</t>
  </si>
  <si>
    <t xml:space="preserve">CCL050</t>
  </si>
  <si>
    <t xml:space="preserve">Aquisição de dispositivos e equipamentos de tecnologia assistida para discentes com deficiência</t>
  </si>
  <si>
    <t xml:space="preserve">Atender as demandas de material necessário para o Setor de Acessibilidade e curso de Pedagogia</t>
  </si>
  <si>
    <t xml:space="preserve">Insumos</t>
  </si>
  <si>
    <t xml:space="preserve">Meta 1 - Garantir 100% de acessibilidade para os discentes do Campus</t>
  </si>
  <si>
    <t xml:space="preserve">Viabilizar o acesso e inclusão dos alunos portadores de necessidades especiais</t>
  </si>
  <si>
    <t xml:space="preserve">Eixo 3: Acessibilidade e Tecnologia Assistiva</t>
  </si>
  <si>
    <t xml:space="preserve">TED</t>
  </si>
  <si>
    <t xml:space="preserve">CCL051</t>
  </si>
  <si>
    <t xml:space="preserve">Ligação pavimentada de trajeto entre laboratórios e Galpão Agrícola</t>
  </si>
  <si>
    <t xml:space="preserve">Viabilizar o trajeto paras as atividades práticas e de extensão entre os prédios</t>
  </si>
  <si>
    <t xml:space="preserve">Estrada pavimentada</t>
  </si>
  <si>
    <t xml:space="preserve">Meta 1 - Garantir acessibilidade entre os prédios (laboratórios e galpão agrícola)</t>
  </si>
  <si>
    <t xml:space="preserve">Viabilizar a acessibilidade entre prédios</t>
  </si>
  <si>
    <t xml:space="preserve">CCL052</t>
  </si>
  <si>
    <t xml:space="preserve">Construção/Reconstrução de três estufas agrícolas</t>
  </si>
  <si>
    <t xml:space="preserve">Construção/reconstrução de três estufas agrícolas destruídas pelo vendaval dos dias 19 e 20 de setembro de 2024. Estrutura está comprometida (ferro retorceu durante o vendaval)</t>
  </si>
  <si>
    <t xml:space="preserve">Estufas agrícolas</t>
  </si>
  <si>
    <t xml:space="preserve">Meta 1 - Garantir estrutura adequada para as atividades acadêmicas e práticas agrícolas</t>
  </si>
  <si>
    <t xml:space="preserve">Garantir estrutura adequada para as atividades agrícolas e acadêmicas</t>
  </si>
  <si>
    <t xml:space="preserve">CCL055</t>
  </si>
  <si>
    <t xml:space="preserve">Gestão dos insumos da CAAEX do Campus Cerro Largo</t>
  </si>
  <si>
    <t xml:space="preserve">Atender as demandas de material de consumo geradas nas áreas experimentais através do empenho de itens vigentes em atas de preço</t>
  </si>
  <si>
    <t xml:space="preserve">Meta 2- Garantir o fornecimento de 100% dos insumos necessários para o atendimento das demandas da CAAEX</t>
  </si>
  <si>
    <t xml:space="preserve">CER</t>
  </si>
  <si>
    <t xml:space="preserve">CER001</t>
  </si>
  <si>
    <t xml:space="preserve">Realização de viagens de estudo</t>
  </si>
  <si>
    <t xml:space="preserve">Viagens de Estudo, Visitas Técnicas e Trabalhos de Campo dos cursos de Graduação do campus Erechim. Esses estudos serão realizados na região de abrangência da UFFS, estendendo-se, de acordo com as necessidades, aos estados do Rio Grande do Sul, Santa Catarina e Paraná e demais estados vizinhos quando necessário. Atividades de cunho Histórico, Filosófico, Científico Social e Trabalhos de Campo para complementação das aulas teóricas dos acadêmicos</t>
  </si>
  <si>
    <t xml:space="preserve">Viagens acadêmicas</t>
  </si>
  <si>
    <t xml:space="preserve">Realizar 100% das viagens envolvendo atividades obrigatórias de componentes curriculares dos cursos de graduação</t>
  </si>
  <si>
    <t xml:space="preserve">Associar conteúdos ministrados com as origens/fontes dos acontecimentos históricos. Ampliar conhecimentos. Conhecer processos das cadeias produtivas. Visitas técnicas para aprimorar conhecimentos. Conhecer as atividades de campo relacionadas a componentes curriculares. As Viagens e os Trabalhos de Campo devem estar previstos nos PPCs dos Cursos de Graduação</t>
  </si>
  <si>
    <t xml:space="preserve">PDI 2019-2023 e PPA 2020/2023: Objetivo 01 - Desenvolvimento do Ensino de Graduação</t>
  </si>
  <si>
    <t xml:space="preserve">3.4.3 Eixo 3: Políticas Acadêmicas</t>
  </si>
  <si>
    <t xml:space="preserve">ME060N0100N</t>
  </si>
  <si>
    <t xml:space="preserve">ME070N0100N</t>
  </si>
  <si>
    <t xml:space="preserve">CER002</t>
  </si>
  <si>
    <t xml:space="preserve">Organização e gestão de eventos acadêmicos do Campus Erechim</t>
  </si>
  <si>
    <t xml:space="preserve">Eventos acadêmico-científicos organizados pela UFFS campus Erechim, promovidos pelos cursos de graduação e pós-graduação, como Aulas Inaugurais Seminário Interinstitucional, Simpósios, Seminários de Integração, Semanas Acadêmicas, Seminário de Socialização dos TCC, Atividades Teórico Práticas em Comunidades, Colóquios. As atividades devem ser realizadas, preferencialmente, nas dependências da UFFS, campus Erechim, em auditórios, salas de aula e espaços comuns, em forma de Seminários, Palestras e Oficinas, envolvendo a comunidade acadêmica, servidores e Palestrantes Convidados</t>
  </si>
  <si>
    <t xml:space="preserve">Eventos acadêmicos</t>
  </si>
  <si>
    <t xml:space="preserve">Promover 01 evento acadêmico por curso de graduação</t>
  </si>
  <si>
    <t xml:space="preserve">A Universidade tem como objetivo primeiro a produção do conhecimento pelos estudos, pesquisas, observações, demandando, para isso, a organização de eventos técnico-científicos que envolvam o estudante, professor, pesquisador e comunidade para a geração ou atualização do conhecimento, ampliando a formação para além das atividades de ensino usuais</t>
  </si>
  <si>
    <t xml:space="preserve">ME080N0100N</t>
  </si>
  <si>
    <t xml:space="preserve">CER003</t>
  </si>
  <si>
    <t xml:space="preserve">Gestão das atividades e serviços do Campus Erechim</t>
  </si>
  <si>
    <t xml:space="preserve">Prover e administrar recursos humanos, financeiros e materiais, dando suporte ao planejamento e gerenciamento das atividades do Campus Erechim, incluindo providências ligadas ao transporte, diárias e passagens, aquisição de materiais, serviços, a fim de suprir as atividades envolvidas no funcionamento do Campus Erechim</t>
  </si>
  <si>
    <t xml:space="preserve">Gestão administrativa do campus</t>
  </si>
  <si>
    <t xml:space="preserve">Garantir o funcionamento do Campus Erechim</t>
  </si>
  <si>
    <t xml:space="preserve">Esta ação tem por objetivo manter as condições necessárias de funcionamento suficientes para suportar o adequado planejamento e gestão das ações do Campus Erechim na efetivação de seus planos, objetivos e metas</t>
  </si>
  <si>
    <t xml:space="preserve">PDI 2019-2023 e PPA 2020/2023: Objetivo 10 - Gestão Universitária para apoio ao Ensino, à Pesquisa, Extensão e Cultura</t>
  </si>
  <si>
    <t xml:space="preserve">3.4.5 Eixo 5: Infraestrutura Física</t>
  </si>
  <si>
    <t xml:space="preserve">ME003N0100N</t>
  </si>
  <si>
    <t xml:space="preserve">PDI 2019-2023 e PPA 2020/2023: Objetivo 10 - Gestão Universitária para apoio ao Ensino, à Pesquisa, Extensão e Cultura. Objetivo 11 - Manutenção e adequação da Infraestrutura</t>
  </si>
  <si>
    <t xml:space="preserve">0351 - Promover a consolidação e a expansão da infraestrutura física das universidades federais, considerando a acessibilidade e sustentabilidade</t>
  </si>
  <si>
    <t xml:space="preserve">ME090N6000N</t>
  </si>
  <si>
    <t xml:space="preserve">ME014N0100N</t>
  </si>
  <si>
    <t xml:space="preserve">CER004</t>
  </si>
  <si>
    <t xml:space="preserve">Gestão das atividades dos Laboratórios</t>
  </si>
  <si>
    <t xml:space="preserve">Gestão das atividades dos Laboratórios, aquisição dos materiais de consumo necessários para a manutenção das atividades de ensino, pesquisa, extensão e cultura dos cursos de graduação e pós-graduação</t>
  </si>
  <si>
    <t xml:space="preserve">Gestão administrativa dos Laboratórios</t>
  </si>
  <si>
    <t xml:space="preserve">Garantir o funcionamento dos Laboratórios</t>
  </si>
  <si>
    <t xml:space="preserve">Para garantir a manutenção das atividades de ensino, pesquisa, extensão e cultura dos cursos de graduação e pós-graduação</t>
  </si>
  <si>
    <t xml:space="preserve">3.4.5.7 Laboratórios</t>
  </si>
  <si>
    <t xml:space="preserve">ME004N0100N</t>
  </si>
  <si>
    <t xml:space="preserve">CER005</t>
  </si>
  <si>
    <t xml:space="preserve">Gestão das atividades das Áreas Experimentais</t>
  </si>
  <si>
    <t xml:space="preserve">Gestão das atividades das Áreas Experimentais, aquisição dos materiais de consumo necessários para a manutenção das atividades de ensino, pesquisa, extensão e cultura dos cursos de graduação e pós-graduação</t>
  </si>
  <si>
    <t xml:space="preserve">Gestão administrativa das Áreas Experimentais</t>
  </si>
  <si>
    <t xml:space="preserve">Garantir o funcionamento das Áreas Experimentais</t>
  </si>
  <si>
    <t xml:space="preserve">ME005N0100N</t>
  </si>
  <si>
    <t xml:space="preserve">CER006</t>
  </si>
  <si>
    <t xml:space="preserve">Organização dos eventos de capacitação dos professores do Campus Erechim (Formação Continuada de Docentes)</t>
  </si>
  <si>
    <t xml:space="preserve">Realizar eventos de formação continuada para os docentes, conforme as demandas apresentadas pelos colegiados de curso e coordenação acadêmica, organizados pelo Núcleo de Apoio Pedagógico</t>
  </si>
  <si>
    <t xml:space="preserve">Capacitação dos docentes</t>
  </si>
  <si>
    <t xml:space="preserve">Desenvolver um programa de formação docente no campus</t>
  </si>
  <si>
    <t xml:space="preserve">A formação pedagógica do professor universitário deve ser compreendida concebendo o ensino como uma atividade complexa que demanda dos professores uma formação que supere o mero desenvolvimento de habilidades técnicas e o domínio do conteúdo</t>
  </si>
  <si>
    <t xml:space="preserve">3.4.4.1 Programa de Capacitação e Formação Continuada</t>
  </si>
  <si>
    <t xml:space="preserve">CER007</t>
  </si>
  <si>
    <t xml:space="preserve">Apoio aos docentes para participação em eventos científicos</t>
  </si>
  <si>
    <t xml:space="preserve">Fomentar através de auxílios (diárias, passagens, transporte e reembolso de taxa de inscrição) a participação de docentes em eventos científicos no país e no exterior. As solicitações de recursos pelos docentes deverão passar pela análise do Comitê Assessor de Pesquisa, do campus, de acordo com o regulamento da Pesquisa Institucional</t>
  </si>
  <si>
    <t xml:space="preserve">Participação docente em eventos</t>
  </si>
  <si>
    <t xml:space="preserve">Propiciar a participação em 01 evento no ano por docente conforme análise do CAP e o limite orçamentário da ação</t>
  </si>
  <si>
    <t xml:space="preserve">Fomentar a produção científica na UFFS, tendo em vista o desenvolvimento dos grupos de pesquisa institucionais. Para atendimento da Resolução Nº 49/CONSUNI/CPPGEC/UFFS/2022</t>
  </si>
  <si>
    <t xml:space="preserve">PDI 2019-2023 e PPA 2020/2023: Objetivo 04 - Desenvolvimento da Pesquisa Científica, da Tecnologia e da Inovação</t>
  </si>
  <si>
    <t xml:space="preserve">3.4.3.6 Difusão da produção acadêmica</t>
  </si>
  <si>
    <t xml:space="preserve">ME007N0100N</t>
  </si>
  <si>
    <t xml:space="preserve">CER008</t>
  </si>
  <si>
    <t xml:space="preserve">Apoio aos discentes para participação em eventos científicos - Resolução 14/2016 - CONSUNI</t>
  </si>
  <si>
    <t xml:space="preserve">Auxílio financeiro para a participação de estudantes em eventos academicamente relevantes, visando o pagamento de despesas relativas a deslocamento, taxa de inscrição, hospedagem e alimentação</t>
  </si>
  <si>
    <t xml:space="preserve">Participação discente em eventos</t>
  </si>
  <si>
    <t xml:space="preserve">Propiciar a participação em 01 evento no ano por discente, conforme os requisitos de edital e o limite orçamentário da ação</t>
  </si>
  <si>
    <t xml:space="preserve">Atendimento da Resolução Nº 14/2016 - CONSUNI</t>
  </si>
  <si>
    <t xml:space="preserve">ME008N5700N</t>
  </si>
  <si>
    <t xml:space="preserve">CER009</t>
  </si>
  <si>
    <t xml:space="preserve">Apoio aos discentes para participação em ações de divulgação da UFFS em feiras regionais</t>
  </si>
  <si>
    <t xml:space="preserve">Auxílio financeiro para participação de estudantes em ações de divulgação da UFFS em feiras regionais, visando o pagamento de despesas relativas à alimentação</t>
  </si>
  <si>
    <t xml:space="preserve">Participação em feiras regionais</t>
  </si>
  <si>
    <t xml:space="preserve">Propiciar a divulgação da UFFS nas principais feiras regionais</t>
  </si>
  <si>
    <t xml:space="preserve">Necessidade de divulgação da UFFS junto à Comunidade Regional. A participação em feiras locais e regionais é um espaço importante de visibilidade da instituição. O auxílio para alimentação dos estudantes é necessário para viabilizar a presença no estande destinado à UFFS</t>
  </si>
  <si>
    <t xml:space="preserve">PDI 2019-2023 e PPA 2020/2023: Objetivo 13 - Fortalecimento da divulgação da UFFS; Relatório da fase diagnóstica PDI 2025 - 2032: O GT 1 Desenvolvimento da Graduação apresenta como ameaça a baixa divulgação institucional</t>
  </si>
  <si>
    <t xml:space="preserve">3.4.3.7 Comunicação Institucional</t>
  </si>
  <si>
    <t xml:space="preserve">0352 - Promover o acesso de estudantes à graduação, em instituições públicas e privadas, buscando a equidade e valorizando a diversidade</t>
  </si>
  <si>
    <t xml:space="preserve">ME009N5700N</t>
  </si>
  <si>
    <t xml:space="preserve">CER010</t>
  </si>
  <si>
    <t xml:space="preserve">Manutenção de estruturas físicas</t>
  </si>
  <si>
    <t xml:space="preserve">Manutenção de estruturas contemplando reformas e ajustes nos prédios e instalações: conserto do telhado dos pavilhões de laboratórios 1, 2 e 3 e do restaurante universitário; resolução da umidade e pintura em parede da Central Analítica; demais que forem necessárias</t>
  </si>
  <si>
    <t xml:space="preserve">Manutenção predial</t>
  </si>
  <si>
    <t xml:space="preserve">Executar as manutenções necessárias</t>
  </si>
  <si>
    <t xml:space="preserve">Garantir a manutenção predial para o adequado funcionamento das atividades administrativas e acadêmicas</t>
  </si>
  <si>
    <t xml:space="preserve">CER012</t>
  </si>
  <si>
    <t xml:space="preserve">Implantação do Centro de preparo de bioinsumos e fertilizantes orgânicos</t>
  </si>
  <si>
    <t xml:space="preserve">Construção de um centro de preparo de bioinsumos e fertilizantes orgânicos. Definição do local; Dimensionamento do espaço físico; Aquisição de materiais</t>
  </si>
  <si>
    <t xml:space="preserve">Implantação do centro de preparo de bioinsumos e fertilizantes orgânicos</t>
  </si>
  <si>
    <t xml:space="preserve">Implantar 01 unidade do centro de preparo de bioinsumos e fertilizantes orgânicos</t>
  </si>
  <si>
    <t xml:space="preserve">A estrutura permitirá o preparo de insumos a serem empregados em sistemas de produção agroecológicos em condições experimentais, em complementação às atividades de ensino, pesquisa e extensão</t>
  </si>
  <si>
    <t xml:space="preserve">PDI 2019-2023 e PPA 2020/2023: Objetivo 11 - Manutenção e adequação da Infraestrutura</t>
  </si>
  <si>
    <t xml:space="preserve">CER013</t>
  </si>
  <si>
    <t xml:space="preserve">Construção de uma estrutura de armazenamento de resíduos sólidos próximo aos laboratórios</t>
  </si>
  <si>
    <t xml:space="preserve">Encaminhar junto ao setor de infraestrutura a construção de um espaço que possa acondicionar materiais oriundos de construção civil após testes realizados nos laboratórios</t>
  </si>
  <si>
    <t xml:space="preserve">Construção de central de resíduos</t>
  </si>
  <si>
    <t xml:space="preserve">Construir 01 estrutura para armazenamento de resíduos</t>
  </si>
  <si>
    <t xml:space="preserve">A Coordenação Adjunta de Laboratórios tem registro de demanda por um espaço para armazenar temporariamente até que seja dada a destinação correta de resíduos sólidos, principalmente de construção civil e solos após testes realizados nos laboratórios</t>
  </si>
  <si>
    <t xml:space="preserve">CER014</t>
  </si>
  <si>
    <t xml:space="preserve">Implantação de um centro agroecológico para os cursos de Agronomia, Educação do Campo e demais cursos que trabalhem com esta temática</t>
  </si>
  <si>
    <t xml:space="preserve">Construir 120 dos 180 metros quadrados previstos no projeto do centro agroecológico. Cabe salientar que grande parte dos recursos necessários já foram adquiridos com projetos</t>
  </si>
  <si>
    <t xml:space="preserve">Construção do centro agroecológico</t>
  </si>
  <si>
    <t xml:space="preserve">Implantar 66% do projeto do centro agroecológico, possibilitando o início das atividades de ensino, pesquisa e extensão em agroecologia</t>
  </si>
  <si>
    <t xml:space="preserve">O local permitirá a realização de atividades de ensino, pesquisa e extensão na temática da agroecologia, podendo ser utilizado pelos diferentes cursos do campus. Também servirá como um espaço de convivências para comunidade universitária e externa</t>
  </si>
  <si>
    <t xml:space="preserve">CER015</t>
  </si>
  <si>
    <t xml:space="preserve">Implantação de viveiro de mudas no Campus de Erechim para o desenvolvimento de atividades no curso de Agronomia</t>
  </si>
  <si>
    <t xml:space="preserve">Implantaro Viveiro de Mudas no Campus de Erechim para o desenvolvimento de atividades do curso de Agronomia</t>
  </si>
  <si>
    <t xml:space="preserve">Implantação de um viveiro de mudas</t>
  </si>
  <si>
    <t xml:space="preserve">Implantar 01 viveiro de mudas no Campus Erechim</t>
  </si>
  <si>
    <t xml:space="preserve">Para desenvolver atividades no curso de Agronomia e disponibilizar mudas (flores, folhagens e florestais) para plantio e embelezamento do Campus de Erechim, tornando-o autossuficiente</t>
  </si>
  <si>
    <t xml:space="preserve">CER018</t>
  </si>
  <si>
    <t xml:space="preserve">Elaboração de projeto e instalação de energia elétrica para estufas e centro agroecológico</t>
  </si>
  <si>
    <t xml:space="preserve">Desenvolvimento do projeto de ampliação da rede de energia elétrica</t>
  </si>
  <si>
    <t xml:space="preserve">Ampliação de rede de energia elétrica</t>
  </si>
  <si>
    <t xml:space="preserve">Fornecer energia elétrica para as estufas</t>
  </si>
  <si>
    <t xml:space="preserve">Garantir o funcionamento da irrigação e de equipamentos</t>
  </si>
  <si>
    <t xml:space="preserve">CER033</t>
  </si>
  <si>
    <t xml:space="preserve">Realização de eventos - Portas Abertas e Feira de Ciências</t>
  </si>
  <si>
    <t xml:space="preserve">Realização da quarta edição do Portas Abertas, evento que se destina à divulgação da UFFS para os estudantes do Ensino Médio das regiões da AMAU e AMUNOR, abrangendo aproximadamente 50 municípios. Realização da segunda edição da Feira de Ciências. Há necessidade de recursos para pagamento de bolsas a monitores (estudantes do campus que atuam como guias na visitação), e contratação de transporte para deslocamento dos estudantes das escolas da região</t>
  </si>
  <si>
    <t xml:space="preserve">Realização de eventos</t>
  </si>
  <si>
    <t xml:space="preserve">Primeira edição do Portas Abertas e primeira edição da Feira de Ciências</t>
  </si>
  <si>
    <t xml:space="preserve">Divulgação da UFFS e aproximação com as escolas públicas da região de abrangência da UFFS</t>
  </si>
  <si>
    <t xml:space="preserve">Outros</t>
  </si>
  <si>
    <t xml:space="preserve">CER034</t>
  </si>
  <si>
    <t xml:space="preserve">Implantação do Museu de Ciências Naturais da UFFS</t>
  </si>
  <si>
    <t xml:space="preserve">Realizar a adequação do espaço destinado à implantação do Museu de Ciências Naturais da UFFS</t>
  </si>
  <si>
    <t xml:space="preserve">Projeto executivo do espaço do museu</t>
  </si>
  <si>
    <t xml:space="preserve">Detalhamento das ações a serem desenvolvidas no espaço do museu frente ao acervo museológico</t>
  </si>
  <si>
    <t xml:space="preserve">Os museus são fontes de informação e conhecimento de coleções científicas possibilitando a divulgação e popularização da ciência</t>
  </si>
  <si>
    <t xml:space="preserve">CER038</t>
  </si>
  <si>
    <t xml:space="preserve">Campus Parque</t>
  </si>
  <si>
    <t xml:space="preserve">Consiste no incentivo e promoção de atividades de comemoração ao aniversário da UFFS e estabelecimento de contínuo fluxo de atividades de lazer e visitação acontecendo aos finais de semana</t>
  </si>
  <si>
    <t xml:space="preserve">Engajamento da comunidade na utilização dos espaços do campus, fortalecendo as relações universidade - comunidade</t>
  </si>
  <si>
    <t xml:space="preserve">Comemorações do aniversário da UFFS e atividades interativas e de lazer sendo desenvolvidas aos finais de semana</t>
  </si>
  <si>
    <t xml:space="preserve">Promover, no mínimo, 8 edições de visitação da comunidade ao campus aos finais de semanas, com atividades integrativas. Realizar, no mínimo, uma ação comemorativa do aniversário da UFFS</t>
  </si>
  <si>
    <t xml:space="preserve">PDI 2019-2023 e PPA 2020/2023: Objetivo 06 - Desenvolvimento da Extensão</t>
  </si>
  <si>
    <t xml:space="preserve">CER040</t>
  </si>
  <si>
    <t xml:space="preserve">Construção de uma quadra de basquete 3x3</t>
  </si>
  <si>
    <t xml:space="preserve">Realizar o projeto e construção de uma quadra de basquete 3x3</t>
  </si>
  <si>
    <t xml:space="preserve">Construção de quadra</t>
  </si>
  <si>
    <t xml:space="preserve">Entregar 100% da obra finalizada</t>
  </si>
  <si>
    <t xml:space="preserve">Desenvolvimento de atividades esportivas, visando a integração dos estudantes e comunidade em geral</t>
  </si>
  <si>
    <t xml:space="preserve">3.4.3 Eixo 3: Políticas Acadêmicas; 3.4.5 Eixo 5: Infraestrutura Física</t>
  </si>
  <si>
    <t xml:space="preserve">CER041</t>
  </si>
  <si>
    <t xml:space="preserve">Construção de cobertura entre prédios - prédio do Bloco A e prédio do Bloco dos professores, cantina, laboratórios e entre laboratórios</t>
  </si>
  <si>
    <t xml:space="preserve">Realizar projeto e construção de cobertura entre prédios - prédio do Bloco A e prédio do Bloco dos professores, cantina, laboratórios e entre laboratórios</t>
  </si>
  <si>
    <t xml:space="preserve">Construção de cobertura entre prédios</t>
  </si>
  <si>
    <t xml:space="preserve">Desenvolver os projetos e orçamento para montar o processo para licitar/contratar empresa que execute os serviços</t>
  </si>
  <si>
    <t xml:space="preserve">Necessidade de oferecer mais proteção à comunidade acadêmica, facilitar o deslocamento dos usuários entre os prédios/estruturas do campus</t>
  </si>
  <si>
    <t xml:space="preserve">CER042</t>
  </si>
  <si>
    <t xml:space="preserve">Realização de melhoria na iluminação do caminho de acesso aos laboratórios, entre o Bloco dos Professores e laboratórios</t>
  </si>
  <si>
    <t xml:space="preserve">Instalação de 10 postes de iluminação visando ampliar a luminosidade no trajeto</t>
  </si>
  <si>
    <t xml:space="preserve">Ampliação da iluminação</t>
  </si>
  <si>
    <t xml:space="preserve">Instalação de 10 postes de iluminação</t>
  </si>
  <si>
    <t xml:space="preserve">Necessidade de oferecer mais segurança à comunidade acadêmica, facilitar o deslocamento no período noturno entre o Bloco de Professores e os laboratórios</t>
  </si>
  <si>
    <t xml:space="preserve">CLS</t>
  </si>
  <si>
    <t xml:space="preserve">CLS004</t>
  </si>
  <si>
    <t xml:space="preserve">Laboratórios</t>
  </si>
  <si>
    <t xml:space="preserve">Instruir e gerenciar processos licitatórios que proporcionem a aquisição dos materiais de consumo necessários para a manutenção das aulas práticas nos laboratórios</t>
  </si>
  <si>
    <t xml:space="preserve">Percentual de solicitações atendidas</t>
  </si>
  <si>
    <t xml:space="preserve">Atender 90% das solicitações de aquisição de materiais de consumo para os laboratórios</t>
  </si>
  <si>
    <t xml:space="preserve">A aquisição de materiais de consumo para os laboratórios é essencial para garantir o funcionamento contínuo das atividades de ensino, pesquisa e extensão. Esses itens são indispensáveis para a realização de práticas acadêmicas e projetos de pesquisa, contribuindo diretamente para a formação dos estudantes e o desenvolvimento científico da instituição. A reposição desses materiais assegura a manutenção de padrões adequados de segurança e eficiência, evitando interrupções nas atividades e permitindo um ambiente propício ao aprendizado e à pesquisa</t>
  </si>
  <si>
    <t xml:space="preserve">MD004N0100N</t>
  </si>
  <si>
    <t xml:space="preserve">CLS005</t>
  </si>
  <si>
    <t xml:space="preserve">Áreas Experimentais</t>
  </si>
  <si>
    <t xml:space="preserve">Instruir e gerenciar processos licitatórios que proporcionem a aquisição dos materiais de consumo necessários para a manutenção das aulas práticas nas áreas experimentais</t>
  </si>
  <si>
    <t xml:space="preserve">Atender 90% das solicitações de aquisição de materiais de consumo para as áreas experimentais</t>
  </si>
  <si>
    <t xml:space="preserve">Atender as demandas das aulas práticas de utilização das áreas experimentais no Campus Laranjeiras do Sul</t>
  </si>
  <si>
    <t xml:space="preserve">Garantir pleno funcionamento das áreas experimentais</t>
  </si>
  <si>
    <t xml:space="preserve">MD005N0100N</t>
  </si>
  <si>
    <t xml:space="preserve">CLS007</t>
  </si>
  <si>
    <t xml:space="preserve">Eventos científicos - Servidores</t>
  </si>
  <si>
    <t xml:space="preserve">Fomentar através de auxílios o reembolso de taxa de inscrição a participação de servidores em eventos científicos no país e no exterior</t>
  </si>
  <si>
    <t xml:space="preserve">Atender 100% das solicitações de ressarcimento de participação Docente em Eventos Científicos</t>
  </si>
  <si>
    <t xml:space="preserve">A concessão de auxílios é fundamental para incentivar a participação ativa dos servidores em congressos, seminários e conferências. Essa medida promove a atualização de conhecimentos, a troca de experiências e o fortalecimento da produção científica institucional. Além disso, ao permitir o acesso a eventos de relevância, esses auxílios contribuem diretamente para o desenvolvimento profissional dos servidores, potencializando a inovação e o aprimoramento das atividades acadêmicas e administrativas da instituição</t>
  </si>
  <si>
    <t xml:space="preserve">Estimular que 80% dos docentes do Campus Laranjeiras do Sul tenham produção científica em Qualis B2. (2) Promover a participação de professores e bolsistas extensionistas como expositores, em eventos nacionais, estaduais e regionais de Extensão, como o SEURS, o CBEU, o Seminário de Ensino, Pesquisa e Extensão (SEPE) e o Encontro da Extensão da UFFS</t>
  </si>
  <si>
    <t xml:space="preserve">MD007N0100N</t>
  </si>
  <si>
    <t xml:space="preserve">CLS008</t>
  </si>
  <si>
    <t xml:space="preserve">Eventos científicos - Discentes</t>
  </si>
  <si>
    <t xml:space="preserve">Auxílio Financeiro para a Participação de Estudantes em Eventos Academicamente Relevantes, visando o pagamento de despesas relativas a deslocamento, taxa de inscrição, hospedagem e alimentação</t>
  </si>
  <si>
    <t xml:space="preserve">Atender 100% das solicitações de Auxílio para participação Discente em Eventos Científicos</t>
  </si>
  <si>
    <t xml:space="preserve">Atendimento, por meio da publicação de Edital, das necessidades dos estudantes por recursos financeiros para incentivo à participação em eventos acadêmicos, estimulando a produção acadêmica</t>
  </si>
  <si>
    <t xml:space="preserve">Promover a participação de professores e bolsistas extensionistas como expositores, em eventos nacionais, estaduais e regionais de Extensão, como o SEURS, o CBEU, o Seminário de Ensino, Pesquisa e Extensão (SEPE) e o Encontro da Extensão da UFFS</t>
  </si>
  <si>
    <t xml:space="preserve">MD008N5700N</t>
  </si>
  <si>
    <t xml:space="preserve">CLS009</t>
  </si>
  <si>
    <t xml:space="preserve">Aquisição Materiais de Consumo</t>
  </si>
  <si>
    <t xml:space="preserve">(1) Aquisição de SSDs para upgrade de desktops; (2) Aquisição de materiais de expedientes</t>
  </si>
  <si>
    <t xml:space="preserve">(1) Percentual de equipamentos com ciclo de vida aptos para a utilização; (2) Percentual de materiais de expedientes adquiridos</t>
  </si>
  <si>
    <t xml:space="preserve">(1) Manter 80% do parque de equipamentos aderente ao ciclo de vida ; (2) Aquisição de 100% dos materiais de expedientes solicitados pelas atividades administrativas</t>
  </si>
  <si>
    <t xml:space="preserve">A aquisição de SSDs para o upgrade de desktops é necessária para melhorar o desempenho dos computadores, tornando-os mais rápidos e eficientes, o que resultará em maior produtividade nas atividades administrativas e acadêmicas. Além disso, a compra de materiais de expediente é essencial para garantir o funcionamento adequado das rotinas diárias, assegurando que todos os setores da instituição tenham os recursos necessários para desempenhar suas funções de maneira eficiente e organizada. Ambas as aquisições são fundamentais para manter a infraestrutura tecnológica e administrativa em pleno funcionamento</t>
  </si>
  <si>
    <t xml:space="preserve">Manter e atualizar o parque de equipamentos de TI</t>
  </si>
  <si>
    <t xml:space="preserve">MD009N0100N</t>
  </si>
  <si>
    <t xml:space="preserve">CLS060</t>
  </si>
  <si>
    <t xml:space="preserve">Transporte</t>
  </si>
  <si>
    <t xml:space="preserve">Realização de transporte para viagens de estudos, visitas técnicas; Participação em eventos acadêmicos; participação em eventos científicos, esportivos/culturais</t>
  </si>
  <si>
    <t xml:space="preserve">(1) Percentual de viagens realizadas; (2) Quantidade de viagens realizadas</t>
  </si>
  <si>
    <t xml:space="preserve">(1) Realizar 100% das viagens de estudos previstas nos planos de ação dos cursos de graduação do Campus Laranjeiras do Sul; (2) 5 viagens em atividades esportivas/culturais</t>
  </si>
  <si>
    <t xml:space="preserve">Apoiar a realização de viagens de estudo para integralização dos componentes curriculares dos cursos de Graduação, provisionando recursos para transporte; (2) Integrar os discentes que ingressam na UFFS na comunidade universitária e regional, criando um ambiente de cooperação entres os segmentos que compõem a Instituição</t>
  </si>
  <si>
    <t xml:space="preserve">MD060N0100N</t>
  </si>
  <si>
    <t xml:space="preserve">CLS070</t>
  </si>
  <si>
    <t xml:space="preserve">Pagamentos de diárias para apoiar a realização de eventos acadêmicos, tais como semanas acadêmicas dos cursos de Graduação, seminários e palestras. Representação da Instituição em reuniões, fóruns, congressos e em atividades em geral ; Acompanhar e participar de eventos culturais, esportivos; Participar de reuniões e encontros presenciais na reitoria e nos diversos campi da UFFS</t>
  </si>
  <si>
    <t xml:space="preserve">(2) Número de semanas Acadêmicas realizadas; (2) Percentual de solicitações atendidas</t>
  </si>
  <si>
    <t xml:space="preserve">(1) Realizar Semana Acadêmica para todos dos cursos; (2) Atender 80% das solicitaçõesde diárias para atividades institucionais</t>
  </si>
  <si>
    <t xml:space="preserve">O pagamento de diárias é essencial para garantir a participação efetiva dos servidores em eventos que promovem a troca de conhecimento e o fortalecimento de redes acadêmicas e institucionais. Esses recursos viabilizam a realização de semanas acadêmicas, seminários e palestras, bem como a representação da instituição em reuniões, congressos e encontros presenciais, promovendo a integração entre os campi e a participação em atividades institucionais</t>
  </si>
  <si>
    <t xml:space="preserve">(1) Apoiar a realização de viagens de estudo para integralização dos componentes curriculares dos cursos de Graduação, provisionando recursos para pagamentos de diárias aos servidores envolvidos; (2) Apoiar a realização de eventos acadêmicos, tais como semanas acadêmicas dos cursos de Graduação, seminários e palestras; (3) Apoiar 100% dos seminários e palestras previstas pelos cursos de Graduação</t>
  </si>
  <si>
    <t xml:space="preserve">Participação de servidores em eventos científicos, técnicos, artísticos ou culturais</t>
  </si>
  <si>
    <t xml:space="preserve">MD070N0100N</t>
  </si>
  <si>
    <t xml:space="preserve">CLS080</t>
  </si>
  <si>
    <t xml:space="preserve">Passagem</t>
  </si>
  <si>
    <t xml:space="preserve">Pagamentos de passagens para apoiar a participação em eventos científicos. Apoiar a representação da Instituição em reuniões, fóruns, congressos e em atividades em geral</t>
  </si>
  <si>
    <t xml:space="preserve">Número de viagens realizadas</t>
  </si>
  <si>
    <t xml:space="preserve">Atender 80% das solicitações</t>
  </si>
  <si>
    <t xml:space="preserve">O pagamento de passagens é essencial para apoiar a participação em eventos científicos e garantir a representação da instituição em reuniões, fóruns, congressos e demais atividades. Esses recursos viabilizam o engajamento em eventos estratégicos, promovendo a troca de conhecimento, a visibilidade institucional e o fortalecimento de parcerias acadêmicas e científicas</t>
  </si>
  <si>
    <t xml:space="preserve">MD080N0100N</t>
  </si>
  <si>
    <t xml:space="preserve">CLS090</t>
  </si>
  <si>
    <t xml:space="preserve">Material Permanente</t>
  </si>
  <si>
    <t xml:space="preserve">Aquisição de condicionadores de ar</t>
  </si>
  <si>
    <t xml:space="preserve">Percentual de salas de aula com ar-condicionado</t>
  </si>
  <si>
    <t xml:space="preserve">Instalar aparelhos de ar-condicionado em 100% das salas de aulas do Bloco A do Campus Laranjeiras do Sul</t>
  </si>
  <si>
    <t xml:space="preserve">A instalação de sistemas de ar-condicionado tem como objetivo primordial garantir um nível ideal de conforto térmico para os ocupantes desses espaços. A adaptação desses ambientes à climatização contribuirá significativamente para proporcionar condições mais propícias ao ensino e aprendizado, assim como ao desenvolvimento de atividades acadêmicas e administrativas. Com uma infraestrutura que atenda às necessidades térmicas dos cerca de 1.300 usuários, entre estudantes, professores e técnicos administrativos, espera-se não apenas a melhoria do bem-estar, mas também um incremento na eficiência e produtividade das atividades realizadas nestes locais</t>
  </si>
  <si>
    <t xml:space="preserve">Contratação da climatização dos prédios denominados de Bloco “A” dos campi</t>
  </si>
  <si>
    <t xml:space="preserve">Climatização adequada da sala de aula e administrativas</t>
  </si>
  <si>
    <t xml:space="preserve">Emenda Parlamentar</t>
  </si>
  <si>
    <t xml:space="preserve">Aquisição de materiais e equipamentos para o funcionamento adequado das atividades acadêmicas e administrativas; Fortalecer os espaços de descanso e lazer no campus</t>
  </si>
  <si>
    <t xml:space="preserve">Quantidade de espaço atendido</t>
  </si>
  <si>
    <t xml:space="preserve">(1) Disponibilizar espaço de descanso em todos os pavimentos do bloco A; (2) Disponibilizar ao menos uma opção de lazer na cantina. (3) Atender a todas as solicitações de realizadas mediante indicação médica</t>
  </si>
  <si>
    <t xml:space="preserve">Satisfação com qualidade da internet</t>
  </si>
  <si>
    <t xml:space="preserve">MD090N6000N</t>
  </si>
  <si>
    <t xml:space="preserve">CLS999</t>
  </si>
  <si>
    <t xml:space="preserve">Disponibilizar as áreas esportivas (quadra coberta com vestiários) para os Campi da UFFS</t>
  </si>
  <si>
    <t xml:space="preserve">Disponibilizar as áreas esportivas (quadra coberta com vestiários) no Campus Laranjeiras do Sul da UFFS</t>
  </si>
  <si>
    <t xml:space="preserve">Percentual de execução da obra</t>
  </si>
  <si>
    <t xml:space="preserve">Construir uma quadra poliesportiva no Campus Laranjeiras do Sul</t>
  </si>
  <si>
    <t xml:space="preserve">A construção da quadra coberta com vestiários no Campus Laranjeiras do Sul é de grande importância para atender à crescente demanda por espaços destinados à prática esportiva dentro da UFFS. Esse projeto não apenas proporcionará melhores condições para o desenvolvimento de atividades físicas e esportivas da comunidade acadêmica, como também favorecerá a integração com a comunidade local. Ao disponibilizar esse espaço, a UFFS contribuirá para o fortalecimento do vínculo institucional com a região, promovendo eventos esportivos, culturais e sociais que beneficiarão tanto os estudantes quanto os moradores da cidade e arredores. A quadra será uma ferramenta importante para a promoção da saúde e bem-estar, além de criação, práticas de lazer e interação social, elementos fundamentais para o desenvolvimento humano</t>
  </si>
  <si>
    <t xml:space="preserve">Propiciar espaço de convivência</t>
  </si>
  <si>
    <t xml:space="preserve">Construção de Reservatório Central de Água</t>
  </si>
  <si>
    <t xml:space="preserve">Reservatório Central de Água</t>
  </si>
  <si>
    <t xml:space="preserve">Construir um reservatório central de Água</t>
  </si>
  <si>
    <t xml:space="preserve">O reservatório atual do está apresenta fissuras significativas. Após vistoria da SEO, concluiu-se que o mais viável é a construção de um novo reservatório</t>
  </si>
  <si>
    <t xml:space="preserve">Cobertura entre o Bloco A e RU</t>
  </si>
  <si>
    <t xml:space="preserve">Desenvolver os projetos, licitar e contratar a obra e construir cobertura entre o Bloco A e o Restaurante Universitário do Campus Laranjeiras do Sul</t>
  </si>
  <si>
    <t xml:space="preserve">Metros linear de área coberta</t>
  </si>
  <si>
    <t xml:space="preserve">Disponibilizar área coberta para pedestres interligando o Bloco A ao Restaurante Universitário do Campus Laranjeiras do Sul</t>
  </si>
  <si>
    <t xml:space="preserve">A disponibilização de uma área coberta para pedestres, interligando o Bloco A ao Restaurante Universitário no Campus Laranjeiras do Sul, é fundamental para garantir conforto e segurança aos usuários, especialmente em condições climáticas adversas. Essa estrutura vai facilitar o deslocamento entre os prédios, promovendo maior acessibilidade e bem-estar para a comunidade acadêmica no dia a dia</t>
  </si>
  <si>
    <t xml:space="preserve">Construção do Bloco B</t>
  </si>
  <si>
    <t xml:space="preserve">Desenvolver os projetos, licitar e contratar as obras do Bloco B no Campus Laranjeiras do Sul</t>
  </si>
  <si>
    <t xml:space="preserve">Construir um novo bloco de salas de aula no Campus Laranjeiras do Sul</t>
  </si>
  <si>
    <t xml:space="preserve">Desenvolver os projetos, licitar e contratar as obras do Bloco B no Campus Laranjeiras do Sul é crucial para resolver a falta de espaço, especialmente durante o período noturno. Visa ampliar a capacidade de salas de aula e atender às crescentes demandas</t>
  </si>
  <si>
    <t xml:space="preserve">Definir e construir as obras do Bloco “B” para os campi Cerro Largo, Laranjeiras do Sul e Realeza, cuja finalidade é atender, com mais salas de aula, para o desenvolvimento das atividades de ensino, pesquisa e extensão</t>
  </si>
  <si>
    <t xml:space="preserve">Construção de banheiros na Área Experimental Campus Laranjeiras do Sul</t>
  </si>
  <si>
    <t xml:space="preserve">Desenvolver os projetos, licitar e contratar a obra e construir banheiros na área experimental do Campus Laranjeiras do Sul</t>
  </si>
  <si>
    <t xml:space="preserve">Construir dois banheiros na área experimental do Campus Laranjeiras do Sul</t>
  </si>
  <si>
    <t xml:space="preserve">A construção de banheiros na área experimental do Campus Laranjeiras do Sul é fundamental para atender às necessidades básicas de infraestrutura dos usuários dessa área. Esse investimento garantirá condições adequadas para a realização de atividades práticas e experimentais, promovendo maior conforto e funcionalidade no ambiente acadêmico</t>
  </si>
  <si>
    <t xml:space="preserve">CPF</t>
  </si>
  <si>
    <t xml:space="preserve">CPF005</t>
  </si>
  <si>
    <t xml:space="preserve">Apoio aos servidores do Campus Passo Fundo para participação em eventos científicos</t>
  </si>
  <si>
    <t xml:space="preserve">Fomentar por meio de auxílios (passagens, diárias, inscrições etc) a participação de servidores em eventos científicos no país e no exterior, com apresentação de trabalhos derivados de projetos institucionalizados na UFFS. As solicitações de recursos deverão passar pela comissão específica de análise, de acordo com o regulamento da Pesquisa Institucional</t>
  </si>
  <si>
    <t xml:space="preserve">Participação de servidores em eventos científicos, no país e no exterior</t>
  </si>
  <si>
    <t xml:space="preserve">Viabilizar a participação de servidores pesquisadores a no mínimo 7 eventos científicos</t>
  </si>
  <si>
    <t xml:space="preserve">Fomentar a institucionalização de grupos, programas e projetos de pesquisa e a produção científica no Campus Passo Fundo</t>
  </si>
  <si>
    <t xml:space="preserve">Objetivo 4 Objetivo específico 5 Meta 1</t>
  </si>
  <si>
    <t xml:space="preserve">Página 77: "Dificuldades de financiamento para os docentes realizarem pesquisas e formação no exterior e no Brasil"</t>
  </si>
  <si>
    <t xml:space="preserve">Objetivo 359 - Promover o fortalecimento da internacionalização da educação superior por meio do desenvolvimento de ações que promovam uma perspectiva global, intercultural e de cooperação e que contribuam com a melhoria da qualidade e da relevância do ensino, da pesquisa, da extensão e da inovação desenvolvidas pelas instituições de educação superior (IES)</t>
  </si>
  <si>
    <t xml:space="preserve">Eixo IV - Promoção do direito à educação, à assistência social, à saúde, e aos demais direitos econômicos, sociais, culturais e ambientais</t>
  </si>
  <si>
    <t xml:space="preserve">MK005N0100N</t>
  </si>
  <si>
    <t xml:space="preserve">CPF007</t>
  </si>
  <si>
    <t xml:space="preserve">Apoio aos Docentes do Campus Passo Fundo para publicação em revistas científicas</t>
  </si>
  <si>
    <t xml:space="preserve">Fomentar através de auxílios (taxa de publicação e serviços de tradução) a publicação de docentes em revistas de fator de impacto A1, A2, B1 e B2</t>
  </si>
  <si>
    <t xml:space="preserve">Publicações em revistas científicas</t>
  </si>
  <si>
    <t xml:space="preserve">Viabilizar a publicação de no mínimo 7 artigos de docentes em revistas científicas</t>
  </si>
  <si>
    <t xml:space="preserve">Estimular a produção científica e sua publicação em periódicos qualificados, bem como a sua inserção nacional e internacional</t>
  </si>
  <si>
    <t xml:space="preserve">Objetivo 5 Objetivo específico 1 Meta 1</t>
  </si>
  <si>
    <t xml:space="preserve">Página 266: "Garantir suporte financeiro para publicação científica e tecnológica em periódicos internacionais, que amplifiquem a visibilidade da instituição"</t>
  </si>
  <si>
    <t xml:space="preserve">Objetivo 351 - Promover a consolidação e a expansão da infraestrutura física das universidades federais, considerando a acessibilidade e sustentabilidade</t>
  </si>
  <si>
    <t xml:space="preserve">MK007N0100N</t>
  </si>
  <si>
    <t xml:space="preserve">CPF008</t>
  </si>
  <si>
    <t xml:space="preserve">Apoio aos Discentes do Campus Passo Fundo para participação em eventos científicos</t>
  </si>
  <si>
    <t xml:space="preserve">Executar, conforme estabelecido na Resolução N° 14/CONSUNI/UFFS/2016 o programa de Auxílio para Participação de Estudantes em Eventos Academicamente Relevantes no Campus Passo Fundo</t>
  </si>
  <si>
    <t xml:space="preserve">Participação de estudantes em eventos acadêmicos</t>
  </si>
  <si>
    <t xml:space="preserve">Viabilizar a participação de estudantes do Campus Passo Fundo a no mínimo 10 eventos acadêmicos relevantes</t>
  </si>
  <si>
    <t xml:space="preserve">Fomentar a produção científica no Campus Passo Fundo, tendo em vista o desenvolvimento dos grupos de pesquisa institucionais</t>
  </si>
  <si>
    <t xml:space="preserve">Objetivo 4 Objetivo específico 6 Meta 1</t>
  </si>
  <si>
    <t xml:space="preserve">Página 266: "Incentivar/sensibilizar os estudantes de graduação para participar de eventos científicos de relevância nacional e ampliar a produção acadêmica científica, fortalecendo os grupos de pesquisa já instituídos no cenário da organização"</t>
  </si>
  <si>
    <t xml:space="preserve">Objetivo 353 - Ampliar a taxa de conclusão dos estudantes da graduação, em instituições públicas e privadas, promovendo a permanência, a equidade e valorizando a diversidade</t>
  </si>
  <si>
    <t xml:space="preserve">MK008N5700N</t>
  </si>
  <si>
    <t xml:space="preserve">CPF011</t>
  </si>
  <si>
    <t xml:space="preserve">Gestão de materiais, serviços e organização das atividades do Campus Passo Fundo</t>
  </si>
  <si>
    <t xml:space="preserve">Disponibilizar material de expediente para suprir as atividades inerentes ao funcionamento do Campus Passo Fundo, garantindo suprimentos para as atividades acadêmicas e administrativas. Dentre as necessidades rotineiras para atender este plano de ação, vislumbram-se algumas demandas pontuais tais como aquisição de películas de proteção solar para laboratórios e áreas comuns do Campus e reposição de persianas, entre outros itens</t>
  </si>
  <si>
    <t xml:space="preserve">Aquisição de materiais de expediente e prestação de serviços</t>
  </si>
  <si>
    <t xml:space="preserve">Adquirir 100% dos materiais de expediente necessários para o funcionamento das atividades acadêmicas e administrativas do Campus Passo Fundo</t>
  </si>
  <si>
    <t xml:space="preserve">Esta ação objetiva garantir o funcionamento das atividades acadêmicas e administrativas do Campus Passo Fundo por meio da disponibilização de material de expediente necessário para execução das ações</t>
  </si>
  <si>
    <t xml:space="preserve">Objetivo 10 Objetivo específico 6 Meta 3</t>
  </si>
  <si>
    <t xml:space="preserve">Página 92: "Planejar as demandas dentro da realidade orçamentária da instituição e capacidade de processamento de tais demandas"</t>
  </si>
  <si>
    <t xml:space="preserve">MK011N0100N</t>
  </si>
  <si>
    <t xml:space="preserve">CPF012</t>
  </si>
  <si>
    <t xml:space="preserve">Aquisição de materiais de consumo e gestão das atividades dos Laboratórios do Campus Passo Fundo</t>
  </si>
  <si>
    <t xml:space="preserve">Levantar os materiais necessários e instruir e gerenciar processos licitatórios que proporcionem a aquisição dos materiais de consumo necessários para a manutenção das aulas práticas de graduação e pós-graduação</t>
  </si>
  <si>
    <t xml:space="preserve">Aquisição de materiais de consumo para laboratórios</t>
  </si>
  <si>
    <t xml:space="preserve">Adquirir 100% dos materiais de consumo para laboratórios necessários para a realização das atividades acadêmicas no Campus Passo Fundo</t>
  </si>
  <si>
    <t xml:space="preserve">Para garantir a realização das aulas práticas dos componentes curriculares dos Cursos de Graduação e Pós-Graduação do Campus</t>
  </si>
  <si>
    <t xml:space="preserve">Objetivo 10 Objetivo específico 6 Meta 4</t>
  </si>
  <si>
    <t xml:space="preserve">Página 282: "Manter o funcionamento dos laboratórios em condições de elevado padrão de infraestrutura e suporte técnico"</t>
  </si>
  <si>
    <t xml:space="preserve">Objetivo 356 - Fortalecer os cenários de prática e o exercício da preceptoria para graduação, pós-graduação e residências em saúde</t>
  </si>
  <si>
    <t xml:space="preserve">MK012N0100N</t>
  </si>
  <si>
    <t xml:space="preserve">CPF020</t>
  </si>
  <si>
    <t xml:space="preserve">Curso de medicina sem hospitais universitários - aquisição de material de consumo</t>
  </si>
  <si>
    <t xml:space="preserve">O Campus Passo Fundo possui o Curso de Medicina, mas não possui hospital universitário, sendo assim, conforme o Ofício-Circular nº 16/2020/DDES/SESU/SESU-MEC, há a previsão de descentralização de R$ 9.000,00 (nove mil reais) por aluno que está cursando o internato - matriculados no 5º e no 6º ano, para fins de utilização nos cenários de prática para o internato. Nesse sentido, o Campus Passo Fundo possui 124 acadêmicos cursando o internato a cada semestre, totalizando, portanto, R$ 1.116.000,00, montante este que se divide em materiais de consumo e equipamentos, para uso nos cenários de prática do internato</t>
  </si>
  <si>
    <t xml:space="preserve">Aquisição de materiais de consumo para os cenários de prática do internato</t>
  </si>
  <si>
    <t xml:space="preserve">Adquirir 100% dos materiais necessários às atividades acadêmicas desenvolvidas nos cenários de prática do internato</t>
  </si>
  <si>
    <t xml:space="preserve">O Curso de Medicina do Campus Passo Fundo não possui hospital universitário, portanto, os acadêmicos do 5º e do 6º ano fazem suas atividades práticas junto aos hospitais conveniados com a UFFS, o que possibilita a adequada formação a nível de graduação. Esses cenários de prática precisam ser adequadamente estruturados, com a aquisição de materiais de consumo e equipamentos (materiais permanentes), para viabilizar a continuidade da execução dos convênios firmados e a completa formação acadêmica</t>
  </si>
  <si>
    <t xml:space="preserve">MK020G0100N</t>
  </si>
  <si>
    <t xml:space="preserve">Curso de medicina sem hospitais universitários - aquisição de equipamentos</t>
  </si>
  <si>
    <t xml:space="preserve">Aquisição de equipamentos para os cenários de prática do internato</t>
  </si>
  <si>
    <t xml:space="preserve">Adquirir 100% dos equipamentos necessários às atividades acadêmicas desenvolvidas nos cenários de prática do internato</t>
  </si>
  <si>
    <t xml:space="preserve">MK020G6000N</t>
  </si>
  <si>
    <t xml:space="preserve">Up To Date</t>
  </si>
  <si>
    <t xml:space="preserve">Renovação da plataforma Up To Date. OBS.: em 2024, o Up To Date (parcela correspondente ao contrato do Up To Date) foi pago integralmente com recursos do Campus Passo Fundo. Espera-se que, para 2025, o Campus Chapecó assuma o custo integral da parcela contrato do Up To Date</t>
  </si>
  <si>
    <t xml:space="preserve">Renovação de plataforma online</t>
  </si>
  <si>
    <t xml:space="preserve">Renovar o contrato do Up To Date</t>
  </si>
  <si>
    <t xml:space="preserve">Disponibilização de plataforma online para os alunos do curso de Medicina. A plataforma é disponibilizada para os alunos dos campi Passo Fundo e Chapecó</t>
  </si>
  <si>
    <t xml:space="preserve">Objetivo 1 Objetivo específico 12 Meta 3</t>
  </si>
  <si>
    <t xml:space="preserve">Página 270: "Estimular a utilização, pelos estudantes, da plataforma 'Minha Biblioteca', da base de dados 'Up Tolda-te', do 'Repositório digital' assim como o uso do material impresso disponível na Biblioteca do Campus, que possui exemplares atualizados e que não foram usufruídos até o momento</t>
  </si>
  <si>
    <t xml:space="preserve">CPF060</t>
  </si>
  <si>
    <t xml:space="preserve">Viagens de estudos, imersões e viagens administrativas do Campus Passo Fundo</t>
  </si>
  <si>
    <t xml:space="preserve">Viagens de Estudo, Visitas Técnicas e Trabalhos de Campo dos cursos de Graduação do Campus Passo Fundo. Esses estudos serão realizados na região de abrangência da UFFS, estendendo-se, de acordo com as necessidades, aos estados do Rio Grande do Sul, Santa Catarina e Paraná e demais estados vizinhos, quando necessário. Atividades de cunho Histórico, Filosófico, Científico Social e Trabalhos de Campo para complementação das aulas teóricas dos acadêmicos. Viagens de Estudo pelos CCRs de Saúde Coletiva do Campus Passo Fundo; esses estudos serão realizados na região de abrangência da UFFS, estendendo-se, de acordo com as necessidades, aos estados do Rio Grande do Sul, Santa Catarina e Paraná e demais estados vizinhos quando necessário. As atividades serão de imersão dos estudantes do Campus Passo Fundo nos contextos culturais das populações e na dinâmica dos serviços de saúde. Viagens administrativas do Campus Passo Fundo</t>
  </si>
  <si>
    <t xml:space="preserve">Realização de viagens acadêmicas e administrativas</t>
  </si>
  <si>
    <t xml:space="preserve">Realização de 100% das viagens de estudos, de imersões e administrativas necessárias para o adequado funcionamento das atividades acadêmicas e administrativas do Campus Passo Fundo, com ônibus, micro-ônibus e veículo executivo</t>
  </si>
  <si>
    <t xml:space="preserve">Associar conteúdos ministrados com as origens/fontes dos acontecimentos históricos. Ampliar conhecimentos. Conhecer processos das cadeias produtivas. Visitas técnicas para aprimorar conhecimentos. Conhecer as atividades de campo relacionadas a componentes curriculares. As Viagens e os Trabalhos de Campo devem estar previstos nos PPC’s dos Cursos de Graduação. Ampliar conhecimentos. Visitas técnicas para aprimorar conhecimentos. Conhecer as atividades de campo relacionadas a componentes curriculares. As Viagens e os Trabalhos de Campo devem estar previstos nos PPC’s dos Cursos de Graduação. Há viagens de cunho administrativas que são necessárias para o adequado funcionamento das atividades do Campus</t>
  </si>
  <si>
    <t xml:space="preserve">Objetivo 1 Objetivo específico 5 Meta 1</t>
  </si>
  <si>
    <t xml:space="preserve">Página 77: "Atividades de inserção nas escolas e hospitais"</t>
  </si>
  <si>
    <t xml:space="preserve">MK060N0100N</t>
  </si>
  <si>
    <t xml:space="preserve">CPF070</t>
  </si>
  <si>
    <t xml:space="preserve">Gestão e organização das atividades, serviços, eventos acadêmicos e eventos de capacitação docente do Campus Passo Fundo - Diárias</t>
  </si>
  <si>
    <t xml:space="preserve">Eventos técnico-científicos organizados pela UFFS Campus Passo Fundo, promovidos pelos cursos do Campus, tais como: 1) Aulas Inaugurais; 2) Realização do SEPE - Seminário de Ensino, Pesquisa e Extensão, no qual ocorre a apresentação de trabalhos pelos alunos bolsistas, bem como palestras sobre temas relacionados com a pesquisa, extensão e cultura; 3) Semana do DIVERSA; 4) Semanas Acadêmicas; 5) Eventos culturais; 6) Práticas Integrativas Complementares em Saúde. Promover a educação continuada docente através de palestras, rodas de conversa, reuniões presenciais e por videoconferência com profissionais renomados na área da saúde, educação, educação superior, pesquisa e extensão no Campus Passo Fundo</t>
  </si>
  <si>
    <t xml:space="preserve">Pagamento de diárias a servidores em atividades fora da sede do Campus</t>
  </si>
  <si>
    <t xml:space="preserve">Arcar com 100% das diárias necessárias para a realização das atividades acadêmicas e administrativas do Campus</t>
  </si>
  <si>
    <t xml:space="preserve">A Universidade tem como objetivo a produção e disseminação do conhecimento pelos estudos, pesquisas, observações, demandando, para isso, a organização de eventos técnico-científicos que envolvam o estudante, professor, pesquisador e comunidade. Proporcionar momentos de reflexão sobre a atuação docente na educação superior, seus conflitos, desafios e perspectivas, tanto em áreas mais específicas quanto em áreas de interesse geral e institucional</t>
  </si>
  <si>
    <t xml:space="preserve">MK070N0100N</t>
  </si>
  <si>
    <t xml:space="preserve">CPF080</t>
  </si>
  <si>
    <t xml:space="preserve">Gestão e organização das atividades, serviços, eventos acadêmicos e eventos de capacitação docente do Campus Passo Fundo - Passagens</t>
  </si>
  <si>
    <t xml:space="preserve">Aquisição de passagens aéreas e terrestres</t>
  </si>
  <si>
    <t xml:space="preserve">Adquirir 100% das passagens necessárias para a realização das atividades acadêmicas e administrativas do Campus</t>
  </si>
  <si>
    <t xml:space="preserve">MK080N0100N</t>
  </si>
  <si>
    <t xml:space="preserve">CPF090</t>
  </si>
  <si>
    <t xml:space="preserve">Gestão de material permanente do Campus Passo Fundo</t>
  </si>
  <si>
    <t xml:space="preserve">Prover materiais e equipamentos permanentes necessários ao funcionamento do Campus Passo Fundo</t>
  </si>
  <si>
    <t xml:space="preserve">Aquisição de materiais permanentes</t>
  </si>
  <si>
    <t xml:space="preserve">Adquirir 100% dos materiais e equipamentos permanentes necessários ao funcionamento do Campus Passo Fundo</t>
  </si>
  <si>
    <t xml:space="preserve">A aquisição de materiais e equipamentos permanentes é necessária para a organização adequada dos ambientes de trabalho acadêmico e administrativos, assim como para os espaços de convivência/interação dos estudantes, bem como áreas externas do Campus</t>
  </si>
  <si>
    <t xml:space="preserve">Página 282: "Planejamento permanente de aquisição e atualização de equipamentos"</t>
  </si>
  <si>
    <t xml:space="preserve">MK090N6000N</t>
  </si>
  <si>
    <t xml:space="preserve">CPF091</t>
  </si>
  <si>
    <t xml:space="preserve">Calçadas cobertas dos Prédios Históricos I e II</t>
  </si>
  <si>
    <t xml:space="preserve">Reforma das calçadas dos Prédios Históricos I e II, tornando-as mais amplas e seguras para a comunidade acadêmica, bem como para os pacientes que são atendidos nos ambulatórios de ensino ali instalados. Junto à reforma, será instalada cobertura para abrigar alunos, servidores e pacientes da chuva</t>
  </si>
  <si>
    <t xml:space="preserve">Reforma de edificação já existente</t>
  </si>
  <si>
    <t xml:space="preserve">Reforma de calçadas e colocação de cobertura em dois prédios históricos localizados no Campus Passo Fundo</t>
  </si>
  <si>
    <t xml:space="preserve">Os Prédios Históricos I e II são utilizados para aulas práticas pelos alunos da graduação e da pós-graduação, por meio do atendimento à população usuária do Sistema Único de Saúde - SUS, o que importa dizer que, diariamente, muitas pessoas circulam por esses prédios. Atualmente, a estrutura de calçadas em torno dos dois prédios é precária, com uma calçada muito estreita e irregular, gerando risco constante de quedas e acidentes, razão pela qual a calçada precisa ser ampliada, ficando mais larga, e reformada, ficando uniforme e com material antiderrapante. Além disso, a população que está aguardando atendimento nos ambulatórios ou ao sair das consultas, fica exposta às intempéries climáticas, o que torna um local bastante crítico em dias de chuva. Por essa razão, pretende-se também fazer a cobertura nos locais de calçada, para abrigar as pessoas da chuva, trazendo assim maior qualidade no atendimento prestado aos usuários do SUS</t>
  </si>
  <si>
    <t xml:space="preserve">Objetivo 10 Objetivo específico 6 Meta 1</t>
  </si>
  <si>
    <t xml:space="preserve">Página 90: "Alocação orçamentária para as obras; Equipe técnica para o desenvolvimento dos projetos"</t>
  </si>
  <si>
    <t xml:space="preserve">CPF092</t>
  </si>
  <si>
    <t xml:space="preserve">Conserto da cratera (ao lado do estacionamento)</t>
  </si>
  <si>
    <t xml:space="preserve">Após fortes chuvas em Passo Fundo, abriu-se uma cratera no pátio, ao lado da saída do estacionamento, com aproximadamente 5 metros de profundidade. É necessária a contratação de empresa que execute o aterramento e restauração da área</t>
  </si>
  <si>
    <t xml:space="preserve">Reforma</t>
  </si>
  <si>
    <t xml:space="preserve">Reforma/conserto de uma cratera junto ao pátio do Campus Passo Fundo</t>
  </si>
  <si>
    <t xml:space="preserve">Após fortes chuvas ocorridas no Rio Grande do Sul, no primeiro semestre de 2024, abriu-se uma cratera no pátio do Campus Passo Fundo, ao lado da saída do estacionamento. A cratera possui em torno de 5 metros de profundidade, atualmente, está cercada com tapumes, para garantir a segurança dos transeuntes. Todavia, os tapumes são de madeira e vão se deteriorando ao longo do tempo, portanto, trata-se de demanda urgente que diz respeito à segurança de todos que circulam pelo Campus, considerando o risco de queda, com consequências potencialmente graves</t>
  </si>
  <si>
    <t xml:space="preserve">CPF093</t>
  </si>
  <si>
    <t xml:space="preserve">Ginásio Poliesportivo</t>
  </si>
  <si>
    <t xml:space="preserve">Construção de ginásio poliesportivo na área que será transferida do Exército Brasileira para a UFFS, com recursos a serem captados por meio de TED - emenda parlamentar</t>
  </si>
  <si>
    <t xml:space="preserve">Construção de edificação</t>
  </si>
  <si>
    <t xml:space="preserve">Construção de um ginásio poliesportivo</t>
  </si>
  <si>
    <t xml:space="preserve">O ginásio poliesportivo é uma demanda importante, há muito tempo apresentada pelos estudantes do Campus. Além disso, é um espaço fundamental para a integração da comunidade acadêmica por meio do esporte, além de interagir com questões relativas à saúde e à qualidade de vida de estudantes e servidores</t>
  </si>
  <si>
    <t xml:space="preserve">CPF094</t>
  </si>
  <si>
    <t xml:space="preserve">Adequação das instalações preventivas de incêndio nos Prédios Histórico I, II e III</t>
  </si>
  <si>
    <t xml:space="preserve">Contratação de empresa especializada para executar a reforma dos Prédios Histórico I, II e III, quanto às instalações preventivas de incêndio, adequando-as à atual legislação</t>
  </si>
  <si>
    <t xml:space="preserve">Reforma de instalações preventivas de incêndio</t>
  </si>
  <si>
    <t xml:space="preserve">Reforma das instalações preventivas de incêndio em 3 prédios</t>
  </si>
  <si>
    <t xml:space="preserve">Os Prédios Históricos localizados no Campus Passo Fundo são edificações antigas que não possuem sistemas preventivos de incêndio que atendam às atuais exigências do Corpo de Bombeiros e demais órgãos fiscalizadores, portanto, para garantir a utilização segura destes prédios, é necessário reformar as instalações preventivas de incêndio. No contexto das reformas que estão sendo realizadas nos prédios dos Ambulatórios de Ensino do Campus Passo Fundo se faz necessária a colocação de hidrantes na quantidade exigida pela legislação</t>
  </si>
  <si>
    <t xml:space="preserve">CPF095</t>
  </si>
  <si>
    <t xml:space="preserve">Reforma dos telhados dos Prédios Históricos I e II</t>
  </si>
  <si>
    <t xml:space="preserve">Execução de reforma dos telhados dos Prédios Históricos I e II, de forma a restaurar a estrutura danificada, sem agredir o patrimônio histórico</t>
  </si>
  <si>
    <t xml:space="preserve">Reforma de telhados</t>
  </si>
  <si>
    <t xml:space="preserve">Reforma de telhados de 2 prédios históricos</t>
  </si>
  <si>
    <t xml:space="preserve">Os Prédios Históricos I e II estão sendo utilizados como ambulatórios de ensino, nos quais há o atendimento à população usuária do SUS, o que impacta na circulação diária, em dias úteis, de muitas pessoas da comunidade regional e acadêmica, uma vez que os alunos da UFFS fazem atividades práticas de ensino nos ambulatórios. Como trata-se de prédios históricos, embora suas fachadas e áreas internas tenham sido reformadas, os telhados permanecem bastante danificados em razão da ação do tempo, motivo pelo qual precisam ser reformados, primando por manter instalações adequadas para as atividades práticas acadêmicas e os atendimentos de saúde à população</t>
  </si>
  <si>
    <t xml:space="preserve">CPF096</t>
  </si>
  <si>
    <t xml:space="preserve">Reforma Prédio Histórico III</t>
  </si>
  <si>
    <t xml:space="preserve">Restauração e reforma completa do Prédio Histórico III - prédio que está na área que está tramitando junto à SPU, para passar a propriedade do Exército para a UFFS. Para a execução dessa demanda, a primeira alternativa é a utilização de recursos da Lei de incentivo à cultura; Caso não se efetive essa hipótese, a segunda opção é a obtenção de recursos por meio de TED</t>
  </si>
  <si>
    <t xml:space="preserve">Reforma completa de Prédio Histórico</t>
  </si>
  <si>
    <t xml:space="preserve">Reforma completa de 1 Prédio Histórico</t>
  </si>
  <si>
    <t xml:space="preserve">O Prédio Histórico III está com o processo de transmissão de propriedade para a UFFS em trâmite, então, quando findar esse processo, o prédio precisará ser reformado para utilização em novos cursos a serem oferecidos pelo Campus Passo Fundo, bem como na ampliação de estruturas relacionadas ao curso já existente</t>
  </si>
  <si>
    <t xml:space="preserve">CPF097</t>
  </si>
  <si>
    <t xml:space="preserve">Central de Resíduos</t>
  </si>
  <si>
    <t xml:space="preserve">Construção de edificação destinada à utilização como Central de Resíduos do Campus, para acondicionar os resíduos de laboratórios de acordo com a legislação que regulamenta a matéria</t>
  </si>
  <si>
    <t xml:space="preserve">Construção de uma edificação</t>
  </si>
  <si>
    <t xml:space="preserve">O Campus Passo Fundo possui uma significativa estrutura de laboratórios, os quais estão instalados junto ao Bloco A. Tais laboratórios utilizam produtos inflamáveis, reagentes e de uso controlado. Para atender à legislação que regulamenta o adequado armazenamento e descarte desses materiais, é necessário construir uma central de resíduos, tal qual ocorre nos demais campi da UFFS que possuem laboratórios</t>
  </si>
  <si>
    <t xml:space="preserve">CRE</t>
  </si>
  <si>
    <t xml:space="preserve">CRE001</t>
  </si>
  <si>
    <t xml:space="preserve">Outras despesas correntes</t>
  </si>
  <si>
    <t xml:space="preserve">Aquisição de materiais para todas as atividades do Campus, classificadas como não especificas; Aquisição de materiais conforme necessidade dos setores; Promover acordos de cooperação, desenvolvimento de oficinas, pesquisas e projetos em geral; Ações voltadas a saúde do servidor; Prezar pela economicidade, sustentabilidade e segurança; Fomentar projeto energético e ações relacionadas; Fomentar o desenvolvimento do Jardim Botânico no Campus e ações relacionadas; Disponibilizar soluções de TI (hardware e software) para desenvolvimento de atividades de toda comunidade acadêmica. Além de outras ações de gestão que venham a ser demandas pelo campus e que se enquadrem em gestão do campus</t>
  </si>
  <si>
    <t xml:space="preserve">Crescimento e desenvolvimento do Campus Realeza</t>
  </si>
  <si>
    <t xml:space="preserve">Empenhar e usufruir 100% do recurso do desconcentrado do campus, através do atendimento das necessidades por materiais para desenvolvimento das atividades e promover a adaptação da antiga cantina, reorganizando ambientes e expandindo áreas de interação e lazer</t>
  </si>
  <si>
    <t xml:space="preserve">Manter o campus em pleno funcionamento, atendendo a demandas gerais cotidianas, bem como pequenos investimentos que venham a ser efetuados considerando conversão de custeio para capital, visando a execução de trabalho participativo, planejado e buscando desenvolvimento do Campus</t>
  </si>
  <si>
    <t xml:space="preserve">Objetivo 10 - Na introdução deste objetivo; Anexo II - Projeções não convertidas em objetivos e metas</t>
  </si>
  <si>
    <t xml:space="preserve">Item 3.7.5; 3.1.2</t>
  </si>
  <si>
    <t xml:space="preserve">PROGRAMA:5113 e seus objetivos específicos- Anexo VI PROGRAMA: 1191 - Anexo III</t>
  </si>
  <si>
    <t xml:space="preserve">MA001N0100N</t>
  </si>
  <si>
    <t xml:space="preserve">CRE002</t>
  </si>
  <si>
    <t xml:space="preserve">Recursos FORDHOV - Gestão do Hospital Veterinário</t>
  </si>
  <si>
    <t xml:space="preserve">Manter o atendimento do Hospital Veterinário fornecendo estrutura e aquisição de materiais necessários para desenvolvimento das atividades/prestação de serviço. Participação no Fórum dos Hospitais Veterinários</t>
  </si>
  <si>
    <t xml:space="preserve">Oferecer atendimentos Clínicos diversos aos animais</t>
  </si>
  <si>
    <t xml:space="preserve">Realizar o mínimo 500 atendimentos subdivididos em gerais, cirurgias, consultas oftalmológicas, neurológicas, ortopédicas e oncológicas</t>
  </si>
  <si>
    <t xml:space="preserve">Através da SUHVU a UFFS integra o conjunto de Instituições Federais de Ensino Superior que compõe o FORDHOV, desde 2012. Através do FORDHOV, a SUHVU recebe recursos do MEC especialmente destinados aos HVUs das IFES. A participação anual nos encontros do FORDHOV e a realização de duas auditorias por ano, entretanto, são condições obrigatórias para o recebimento dos recursos supracitados. A Comissão de Investimentos do FORDHOV tem a finalidade de justificar a implementação do aporte financeiro destinado pelo MEC aos HVU das IFES, bem como buscar alternativas para a ampliação de tais recursos. Portanto, a participação nesta Comissão do FORDHOV coaduna com os trabalhos de gestão e administração da Superintendência da SUHVU, a ampliação dos recursos ao FORDHOV reflete na destinação de maiores recursos à SUHVU-UFFS</t>
  </si>
  <si>
    <t xml:space="preserve">Objetivo 1 - Objetivo específico 22, Meta 1; Anexo II - Projeções não convertidas em objetivos e metas</t>
  </si>
  <si>
    <t xml:space="preserve">Item 3.1.2</t>
  </si>
  <si>
    <t xml:space="preserve">PROGRAMA: 5113 e seus objetivos específicos- Anexo VI PROGRAMA: 1191 - Anexo III</t>
  </si>
  <si>
    <t xml:space="preserve">MA002N0100N</t>
  </si>
  <si>
    <t xml:space="preserve">CRE003</t>
  </si>
  <si>
    <t xml:space="preserve">Auxílios aos Estudante e Ressarcimento aos Docentes</t>
  </si>
  <si>
    <t xml:space="preserve">Ressarcimento aos servidores quanto a taxas de inscrição para eventos científicos</t>
  </si>
  <si>
    <t xml:space="preserve">Nº Eventos</t>
  </si>
  <si>
    <t xml:space="preserve">Proporcionar que ao menos 10 servidores possam participar de eventos científicos, levando e trazendo conhecimento para ações futuras do Campus, além da divulgação institucional</t>
  </si>
  <si>
    <t xml:space="preserve">Apoio aos servidores para participação em eventos institucionais, aumentando o conhecimento através da pesquisa, extensão e cultura e materializando conhecimento através do desenvolvimento de ações voltadas ao empreendedorismo e aumentar o aperfeiçoamento acadêmico buscando ações inovadoras</t>
  </si>
  <si>
    <t xml:space="preserve">Objetivo 6 - Objetivo específico 1, Meta 9; Objetivo 13 - Objetivo específico 2, Meta 1</t>
  </si>
  <si>
    <t xml:space="preserve">Item 3.7.2; 3.7.3; 3.7.4</t>
  </si>
  <si>
    <t xml:space="preserve">PROGRAMA:5113 e seus objetivos específicos</t>
  </si>
  <si>
    <t xml:space="preserve">MA003N0100N</t>
  </si>
  <si>
    <t xml:space="preserve">Auxílios aos estudantes para custeio de despesas em eventos institucionais (alimentação e transporte)</t>
  </si>
  <si>
    <t xml:space="preserve">N° de Palestras, Eventos, ações e Atendimentos Realizados</t>
  </si>
  <si>
    <t xml:space="preserve">Proporcionar que 40 discentes possam utilizar em eventos diversos, promovendo conhecimento e a UFFS como um todo</t>
  </si>
  <si>
    <t xml:space="preserve">Combater as taxas de evasão e retenção e melhorar a qualidade do processo de ensino-aprendizado dos cursos ofertados no Campus Realeza. Apoio aos discentes para participação em eventos institucionais (auxiliando com alimentação, transporte)</t>
  </si>
  <si>
    <t xml:space="preserve">Objetivo 1 - Objetivo específico 7 - Meta 3; Objetivo específico 8 - Meta 2. Objetivo 7 - Objetivo específico 5, Metas 1; Objetivo 13 - Objetivo específico 2, Meta 1. Anexo II - Projeções não convertidas em objetivos e metas</t>
  </si>
  <si>
    <t xml:space="preserve">Item 3.7.2; 3.7.3</t>
  </si>
  <si>
    <t xml:space="preserve">MA003N5700N</t>
  </si>
  <si>
    <t xml:space="preserve">CRE004</t>
  </si>
  <si>
    <t xml:space="preserve">Consumíveis: Clínica Escola de Nutrição</t>
  </si>
  <si>
    <t xml:space="preserve">Aquisição de insumos, mobiliários e equipamentos necessários para a prestação de serviço</t>
  </si>
  <si>
    <t xml:space="preserve">Disponibilizar atendimentos nutricionais a população local e regional</t>
  </si>
  <si>
    <t xml:space="preserve">Disponibilizar o mínimo de 115 atendimentos novos e reconsultas que forem necessárias conforme a necessidade do paciente. Promover a formação discente em estágio clínico e projetos de extensão</t>
  </si>
  <si>
    <t xml:space="preserve">A Clínica Escola atua desde 2014 disponibilizando serviços de forma gratuita à população local regional com o objetivo do Curso de Nutrição de qualificar o discentes do curso na área clínica e ao mesmo tempo poder oferecer ao público atendimentos de qualidade que possibilitem melhora na qualidade de vida das pessoas acometidas por alguma patologia. Os atendimentos registrados em 2023 somaram 116 novas consultas/pacientes e o total desde 2014 é de aproximadamente 11.980 atendimentos prestados</t>
  </si>
  <si>
    <t xml:space="preserve">Objetivo 13 - Objetivo específico 2, Meta 1. Anexo II - Projeções não convertidas em objetivos e metas</t>
  </si>
  <si>
    <t xml:space="preserve">MA004N0100N</t>
  </si>
  <si>
    <t xml:space="preserve">CRE005</t>
  </si>
  <si>
    <t xml:space="preserve">Consumíveis: Laboratórios</t>
  </si>
  <si>
    <t xml:space="preserve">Aquisição de materiais/equipamentos/EPIs e serviços Laboratoriais, específicos para atendimento das aulas dos cursos de graduação e pós-graduação do Campus. Desenvolvimento de projetos de pesquisas e extensão, TCC e outras atividades relacionadas a gestão da CLAB-RE. Adequações em espaços internos</t>
  </si>
  <si>
    <t xml:space="preserve">Atender aos componentes práticos nos laboratórios</t>
  </si>
  <si>
    <t xml:space="preserve">Disponibilizar materiais necessários para realização de 80 aulas práticas; Promover adequações em ao menos 10 armários dos laboratórios</t>
  </si>
  <si>
    <t xml:space="preserve">Manter em funcionamento todas as atividades desenvolvidas na CLAB-RE e proporcionar a realização de projetos, pesquisas, TCC. O melhoramento dos espaços internos, bem como organização de móveis otimizará o espaço e atenderá demanda desassistida visto que muitos armários estão danificados, impossibilitando seu uso</t>
  </si>
  <si>
    <t xml:space="preserve">Anexo II - Projeções não convertidas em objetivos e metas</t>
  </si>
  <si>
    <t xml:space="preserve">Item 3.7.5.7</t>
  </si>
  <si>
    <t xml:space="preserve">PROGRAMA:5113 e seus objetivos específicos - Anexo VI PROGRAMA: 1191 - Anexo III</t>
  </si>
  <si>
    <t xml:space="preserve">MA005N0100N</t>
  </si>
  <si>
    <t xml:space="preserve">CRE006</t>
  </si>
  <si>
    <t xml:space="preserve">Consumíveis: Áreas Experimentais</t>
  </si>
  <si>
    <t xml:space="preserve">Aquisição de insumos agrícolas, materiais/equipamentos/EPIs e serviços específicos para as Áreas Experimentais, para atendimento aos CCRs que a utilizam. Desenvolvimento de projetos institucionais e parcerias com outras instituições. Continuidade/implantação/expansão de áreas para ensino, pesquisa e extensão</t>
  </si>
  <si>
    <t xml:space="preserve">Implementar novas áreas de pastagens e cercamentos</t>
  </si>
  <si>
    <t xml:space="preserve">Realizar o cercamento de uma área de 5ha para introdução de pastagens perenes e anuais, além de manter 1 manutenção semestral; 1 limpeza de pastagem anual; uma área de ensino (1000m²), um experimento (1000m²) de área experimental Realizar ao menos 01 dia de campo; Realizar ao menos 5 Análises de solo</t>
  </si>
  <si>
    <t xml:space="preserve">Manter em funcionamento todas as atividades desenvolvidas na CAAEX - RE, proporcionar a sua expansão, a implantação de novas áreas, novos projetos e parcerias visando o conhecimento e desenvolvimento da CAAEX e comunidade acadêmica</t>
  </si>
  <si>
    <t xml:space="preserve">Objetivo 1 - Objetivo específico 27 - Metas 1 a 4; Anexo II - Projeções não convertidas em objetivos e metas</t>
  </si>
  <si>
    <t xml:space="preserve">PROGRAMA:5113 e seus objetivos específicos - Anexo VI; PROGRAMA: 1144 - Anexo III PROGRAMA: 1191 - Anexo III</t>
  </si>
  <si>
    <t xml:space="preserve">MA006N0100N</t>
  </si>
  <si>
    <t xml:space="preserve">CRE007</t>
  </si>
  <si>
    <t xml:space="preserve">Investimentos</t>
  </si>
  <si>
    <t xml:space="preserve">Aquisição de mobiliário (não padrão) e equipamentos em geral para atendimento dos setores e cursos do Campus</t>
  </si>
  <si>
    <t xml:space="preserve">Aquisição de mobiliários e equipamentos</t>
  </si>
  <si>
    <t xml:space="preserve">Adquirir os mobiliários e equipamentos necessários para estruturação e organização de espaços diversos (valor: 9% do total do orçamento de custeio)</t>
  </si>
  <si>
    <t xml:space="preserve">Manter o campus em pleno funcionamento, atendendo a demandas gerais cotidianas, bem como pequenos investimentos que venham a ser efetuados considerando conversão de custeio para capital</t>
  </si>
  <si>
    <t xml:space="preserve">Objetivo 11 - Objetivo específico 13, Meta 3</t>
  </si>
  <si>
    <t xml:space="preserve">Item 3.7.5</t>
  </si>
  <si>
    <t xml:space="preserve">PROGRAMA:5113 e seus objetivos específicos - Anexo VI</t>
  </si>
  <si>
    <t xml:space="preserve">MA007N6000N</t>
  </si>
  <si>
    <t xml:space="preserve">CRE008</t>
  </si>
  <si>
    <t xml:space="preserve">Serviços de terceiros - PJ</t>
  </si>
  <si>
    <t xml:space="preserve">Serviço de transcrição de áudio, Software de gestão predial, Análises de solo, coffee break (sob demanda das Coordenações), Implantação do Jardim Botânico; Promover treinamentos e ações similares, quando necessário; Serviço de reparo em livros; Estudo viabilidade da frota de veículos; Adequações de espaços para acondicionamento de bens; Implantação de guarita; Manutenção de persianas; Mensurar e organizar o Campus quanto a parte elétrica, hidráulica, estrutural, lógica e ambiental; Manutenção das edificações, móveis e equipamentos; e outras aquisições/contratações necessárias não atendidas por natureza específica</t>
  </si>
  <si>
    <t xml:space="preserve">Promover o crescimento e desenvolvimento do Campus Realeza</t>
  </si>
  <si>
    <t xml:space="preserve">Atender aos cursos principais eventos do Campus com 1 Serviço de Coffee Break cada com recurso pré-definido; Investir em pelo menos 1 ação maior que promova a saúde do servidor</t>
  </si>
  <si>
    <t xml:space="preserve">Atender a todas as demandas solicitadas pelas Coordenações de curso e de setores, com o objetivo de melhorar o desenvolvimento das atividades</t>
  </si>
  <si>
    <t xml:space="preserve">Objetivo 7 - Objetivo específico 3, Metas 1, 2</t>
  </si>
  <si>
    <t xml:space="preserve">PROGRAMA:5113 e seus objetivos específicos- Anexo VI - ; PROGRAMA: 3102 - Anexo III</t>
  </si>
  <si>
    <t xml:space="preserve">CRE009</t>
  </si>
  <si>
    <t xml:space="preserve">Programa de Aprimoramento Profissional em Medicina Veterinária (PAPMV)</t>
  </si>
  <si>
    <t xml:space="preserve">Pagamento de bolsas para acadêmicos do Curso de pós-graduação na forma de treinamento em serviço, na área de medicina Veterinária - Programa de Aprimoramento Profissional em Medicina Veterinária (PAPMV). Constituído por atividades práticas e discussões de casos com carga horária de 40 horas semanais, destinado a médicos veterinários. Com ênfase em áreas específicas de acordo com projeto, a serem executadas nas dependências da Superintendência Unidade Hospitalar veterinária Universitária (SUHVU), Campus Realeza da universidade Federal da Fronteira Sul. Os alunos deverão ter dedicação e participação em todas as atividades programadas, e farão jus a percepção de bolsa mensal no valor de 80% da bolsa de mestrado, oriunda de orçamento institucional</t>
  </si>
  <si>
    <t xml:space="preserve">Serão indicadores as matrículas e as ações executadas durante o ano de 2025, com pretensão de 05 (cinco) alunos, sendo um por área ofertada no período. Outros indicadores serão os números de atendimentos e serviços prestados nos setores de atuação dos aprimorandos em relatório anual da SUHVU</t>
  </si>
  <si>
    <t xml:space="preserve">Capacitar 05 médicos veterinários, aprimorando-os a fim de torná-los aptos a realizar diagnósticos, tratamento e formas de controle das enfermidades que acometem os animais, participando ativamente na melhoria da qualidade de vida dos pacientes, contribuindo com a manutenção da saúde única e a promoção do desenvolvimento socioeconômico e tecnológico da região sudoeste do Paraná</t>
  </si>
  <si>
    <t xml:space="preserve">O Aprimorando complementará a formação acadêmica dos graduados em Medicina Veterinária, possibilitando aperfeiçoamento em área específica do exercício profissional, mediante programa de atividades práticas, desenvolvidas junto aos setores da Superintendência Unidade Hospitalar Veterinária Universitária (SUHVU) - Campus Realeza - PR. Os Programas de Aprimoramento são orientados pelos princípios e diretrizes do Conselho Federal de Medicina Veterinária (CFMV), a partir das necessidades e realidades locais. Visa favorecer a inserção qualificada dos jovens profissionais no mercado de trabalho. A escolha das áreas de formação para os Aprimorandos levou em consideração as áreas de maior procura por serviços Médicos Veterinários na SUHVU nos últimos anos e a formação do corpo docente</t>
  </si>
  <si>
    <t xml:space="preserve">CRE060</t>
  </si>
  <si>
    <t xml:space="preserve">Atendimento com transporte para execução de atividades administrativas, acadêmicas, eventos, reuniões e outras atividades que necessitarem, para servidores, colaboradores, discentes (viagens de estudos)</t>
  </si>
  <si>
    <t xml:space="preserve">Empenho do valor proposto</t>
  </si>
  <si>
    <t xml:space="preserve">Executar 100% do valor planejado em Transporte</t>
  </si>
  <si>
    <t xml:space="preserve">Proporcionar a realização de viagens para formação curricular, viagens para desenvolvimento de trabalhos diversos, para servidores, colaboradores e discentes</t>
  </si>
  <si>
    <t xml:space="preserve">Objetivo 10 - Objetivo específico 4, Meta 1, 3; Objetivo 10 - Na introdução deste objetivo</t>
  </si>
  <si>
    <t xml:space="preserve">Item 3.1.4</t>
  </si>
  <si>
    <t xml:space="preserve">MA060N0100N</t>
  </si>
  <si>
    <t xml:space="preserve">CRE070</t>
  </si>
  <si>
    <t xml:space="preserve">Atendimento com Diárias para servidores e colaboradores na participação de eventos, atividades administrativas, acadêmicas e demais atividades que necessitem</t>
  </si>
  <si>
    <t xml:space="preserve">Executar 100% do valor planejado em Diárias</t>
  </si>
  <si>
    <t xml:space="preserve">Proporcionar pernoite e alimentação aos servidores e colaboradores quando solicitados para participação de reuniões, treinamentos, bancas, entre algumas atividades</t>
  </si>
  <si>
    <t xml:space="preserve">Objetivo 10 - Na introdução deste objetivo</t>
  </si>
  <si>
    <t xml:space="preserve">MA070N0100N</t>
  </si>
  <si>
    <t xml:space="preserve">CRE080</t>
  </si>
  <si>
    <t xml:space="preserve">Atendimento com Passagens para servidores e colaboradores na participação de eventos, atividades administrativas, acadêmicas e demais atividades que necessitem</t>
  </si>
  <si>
    <t xml:space="preserve">Executar 100% do valor planejado em Passagens</t>
  </si>
  <si>
    <t xml:space="preserve">Proporcionar o deslocamento de servidor e colaborador para eventos, participação em semanas acadêmicas, bancas, treinamentos, entre algumas atividades</t>
  </si>
  <si>
    <t xml:space="preserve">MA080N0100N</t>
  </si>
  <si>
    <t xml:space="preserve">DCS</t>
  </si>
  <si>
    <t xml:space="preserve">DCS001</t>
  </si>
  <si>
    <t xml:space="preserve">Gestão da Unidade</t>
  </si>
  <si>
    <t xml:space="preserve">Despesas com softwares utilizados pela comunicação</t>
  </si>
  <si>
    <t xml:space="preserve">Licenças adquiridas</t>
  </si>
  <si>
    <t xml:space="preserve">Atender 100% dos softwares necessários para o desenvolvimento das atividades da DCS</t>
  </si>
  <si>
    <t xml:space="preserve">Prover os servidores da unidade com materiais de expediente, recursos para diárias e passagens, equipamentos e programas de computador necessários ao desenvolvimento das atividades diárias</t>
  </si>
  <si>
    <t xml:space="preserve">Objetivo 13 - Fortalecimento da divulgação da UFFS Consolidar a imagem da UFFS como instituição de ensino pública, gratuita e de qualidade, por meio de ações de divulgação que envolvam toda a comunidade universitária</t>
  </si>
  <si>
    <t xml:space="preserve">MC001N0100N</t>
  </si>
  <si>
    <t xml:space="preserve">Despesas com passagens da DCS</t>
  </si>
  <si>
    <t xml:space="preserve">Viagens realizadas</t>
  </si>
  <si>
    <t xml:space="preserve">Atender 100% das viagens necessárias para o acompanhamento das atividades da DCS</t>
  </si>
  <si>
    <t xml:space="preserve">Despesas com diárias da DCS</t>
  </si>
  <si>
    <t xml:space="preserve">DCS002</t>
  </si>
  <si>
    <t xml:space="preserve">Gestão Institucional</t>
  </si>
  <si>
    <t xml:space="preserve">Despesas com publicidade institucional nos seis campi</t>
  </si>
  <si>
    <t xml:space="preserve">Anúncios veiculados em mídias</t>
  </si>
  <si>
    <t xml:space="preserve">Atender 100% das despesas de publicidade necessárias para a divulgação das campanhas de ingresso na institucional nos seis campi da UFFS</t>
  </si>
  <si>
    <t xml:space="preserve">Promover o fortalecimento da publicidade institucional, consolidando a imagem da UFFS como instituição de ensino pública, gratuita e de qualidade, por meio de ações de divulgação que envolvam toda a comunidade universitária. Publicidade institucional</t>
  </si>
  <si>
    <t xml:space="preserve">3.1.2 Eixo 2: Desenvolvimento institucional -&gt; 3.1.2.2 Impacto institucional -&gt; Principais desafios: • Aproximar mais a universidade da comunidade externa. • Tornar conhecidos a missão, os valores, a estrutura e as competências dos setores. • Criar indicadores para mensurar a eficácia das ações. • Comunicar-se com eficiência com os atores da área de abrangência da UFFS para difundir a missão, valores, estrutura e competências de cada unidade organizacional. • Reclamações recorrentes, nesse sentido, são: dificuldade de acesso no site institucional, muitos cliques para chegar no local almejado, e, por diversas vezes, até mesmo pela equipe de avaliação da CAPES, não conseguir acessar as informações, local onde as informações dos programas estão. • Falta de diálogo com a imprensa local. • Atingir mais meios de divulgação. • Dificuldades em divulgar nossas ações, os projetos de pesquisa e extensão produzidos pelos docentes de pós-graduação junto à comunidade externa</t>
  </si>
  <si>
    <t xml:space="preserve">Objetivo 352 - Promover o acesso de estudantes à graduação, em instituições públicas e privadas, buscando a equidade e valorizando a diversidade</t>
  </si>
  <si>
    <t xml:space="preserve">O eixo III, Acessibilidade e tecnologia assistiva, do Novo Viver Sem Limite, plano que sinaliza para a inclusão e para a superação das barreiras comunicacionais, arquitetônicas, atitudinais, físicas e sociais," foca em ações para possibilitar a utilização, com segurança e autonomia, de espaços, mobiliários, equipamentos urbanos, edificações, transportes, informação e comunicação.."</t>
  </si>
  <si>
    <t xml:space="preserve">MC002N0100N</t>
  </si>
  <si>
    <t xml:space="preserve">DCS003</t>
  </si>
  <si>
    <t xml:space="preserve">Gestão da Comunicação Visual Institucional</t>
  </si>
  <si>
    <t xml:space="preserve">Despesas para atender a consolidação da imagem institucional através dos serviços gráficos como instituição de ensino pública, gratuita e de qualidade</t>
  </si>
  <si>
    <t xml:space="preserve">Material gráfico produzido (flyers, banners)</t>
  </si>
  <si>
    <t xml:space="preserve">Atender 100% das despesas com materiais gráficos e peças publicitárias para divulgação da UFFS</t>
  </si>
  <si>
    <t xml:space="preserve">Consolidar através dos serviços gráficos a imagem da UFFS como instituição de ensino pública, gratuita e de qualidade</t>
  </si>
  <si>
    <t xml:space="preserve">MC003N0100N</t>
  </si>
  <si>
    <t xml:space="preserve">GABINETE</t>
  </si>
  <si>
    <t xml:space="preserve">GABINETE001</t>
  </si>
  <si>
    <t xml:space="preserve">Gestão da mobilidade institucional do Gabinete</t>
  </si>
  <si>
    <t xml:space="preserve">Permitir a participação em eventos institucionais e acadêmicos relevantes e estratégicos</t>
  </si>
  <si>
    <t xml:space="preserve">Atende os deslocamentos do pessoal do Gabinete, nos eventos e compromissos oficiais. Para tal serão necessárias aproximadamente 60 passagens nacionais e 12 internacionais</t>
  </si>
  <si>
    <t xml:space="preserve">90% das demandas</t>
  </si>
  <si>
    <t xml:space="preserve">Esta ação se justifica para atender as principais ações do Gabinete, sendo que a garantia de recursos para passagens é de fundamental importância para atender as demandas da gestão, considerando que o cotidiano dela exige frequentes deslocamentos fora da sede</t>
  </si>
  <si>
    <t xml:space="preserve">Atende aos Eixos: 1. Planejamento e Avaliação Institucional; 2. Desenvolvimento Institucional; 3. Políticas Acadêmicas e 4. Políticas de Gestão</t>
  </si>
  <si>
    <t xml:space="preserve">Se relaciona com os indicadores da Avaliação Institucional, nos itens: 1. Planejamento e Avaliação Institucional; 2. Desenvolvimento Institucional; 3. Políticas Acadêmicas e 4. Políticas de Gestão</t>
  </si>
  <si>
    <t xml:space="preserve">Atende aos Eixos (3) e objetivos (4) - EIXOS: 1: Desenvolvimento Social e Garantia de Direitos; 2: Desenvolvimento Econômico e Sustentabilidade Socioambiental e Climática</t>
  </si>
  <si>
    <t xml:space="preserve">Eixos de Atuação: Gestão e Participação Social; Enfrentamento ao Capacitismo e à Violência; Acessibilidade e Tecnologia Assistiva; Promoção do Direito à Educação, à Assistência Social, à Saúde, e aos demais Direitos Econômicos, Sociais, Culturais e Ambientais</t>
  </si>
  <si>
    <t xml:space="preserve">MC080N0100N</t>
  </si>
  <si>
    <t xml:space="preserve">Permitir a participação em eventos institucionais e acadêmicos relevantes e estratégicos, como a participação em associações e atividades de reativação do Centro de Referência em Direitos Humanos e outras afetas ao gabinete</t>
  </si>
  <si>
    <t xml:space="preserve">110 eventos nacionais; 15 internacionais. Aproximadamente 220 diárias</t>
  </si>
  <si>
    <t xml:space="preserve">Esta ação se justifica para atender as principais ações do Gabinete. A garantia de recursos para diárias é de fundamental importância para atender as demandas da gestão, considerando que o cotidiano da gestão exige frequentes deslocamentos fora da sede</t>
  </si>
  <si>
    <t xml:space="preserve">MB070N0100N</t>
  </si>
  <si>
    <t xml:space="preserve">Permitir o deslocamento da equipe do Gabinete para os campi e outras atividades oficiais, bem como em eventos</t>
  </si>
  <si>
    <t xml:space="preserve">30 deslocamentos</t>
  </si>
  <si>
    <t xml:space="preserve">100% das demandas</t>
  </si>
  <si>
    <t xml:space="preserve">Atender as demandas da equipe do Gabinete para deslocamentos aos Campi e outros eventos</t>
  </si>
  <si>
    <t xml:space="preserve">MR060N0100N</t>
  </si>
  <si>
    <t xml:space="preserve">Gestão das atividades e serviços do Gabinete do Reitor (Sugestão de materiais)</t>
  </si>
  <si>
    <t xml:space="preserve">Prover a equipe com os materiais necessários para as atividades cotidianas</t>
  </si>
  <si>
    <t xml:space="preserve">Papel para impressora e diferentes materiais de uso cotidiano</t>
  </si>
  <si>
    <t xml:space="preserve">Esta ação se justifica, tendo em vista a necessidade de impressões de documentos, bem como de materiais de consumo utilizados nas tarefas cotidianas do gabinete</t>
  </si>
  <si>
    <t xml:space="preserve">MB001N0100N</t>
  </si>
  <si>
    <t xml:space="preserve">GABINETE002</t>
  </si>
  <si>
    <t xml:space="preserve">Gestão da mobilidade institucional da corregedoria</t>
  </si>
  <si>
    <t xml:space="preserve">Participar em eventos institucionais estratégicos</t>
  </si>
  <si>
    <t xml:space="preserve">Participação do corregedor do encontro regional de unidades correcionais. Participação do corregedor e da secretária no encontro nacional de unidades correcionais</t>
  </si>
  <si>
    <t xml:space="preserve">Os eventos externos se justificam pela busca de novos conhecimentos e uniformização de procedimentos junto a outras unidades correcionais e CGU</t>
  </si>
  <si>
    <t xml:space="preserve">Eixo 4 - Políticas de Gestão</t>
  </si>
  <si>
    <t xml:space="preserve">Eixo: Desenvolvimento social e garantia de direitos; Objetivos estratégicos do eixo 1 - desenvolvimento social e garantia de direitos</t>
  </si>
  <si>
    <t xml:space="preserve">Eixos de Atuação: Enfrentamento ao Capacitismo e à Violência</t>
  </si>
  <si>
    <t xml:space="preserve">1 encontro regional de unidades correcionais, promovido pela CGU; 1 encontro nacional de unidades correcionais, promovido pela CGU; 5 deslocamentos para visitas nos campi da UFFS</t>
  </si>
  <si>
    <t xml:space="preserve">Os eventos externos se justificam pela busca de novos conhecimentos e uniformização de procedimentos junto a outras unidades correcionais e CGU.Os eventos internos se justificam na necessidade de ampliação do conhecimento dos quadros da CPPAD e a disseminação das ações de prevenção e operacionais da Corregedoria Geral na UFFS</t>
  </si>
  <si>
    <t xml:space="preserve">Gestão da mobilidade das comissões investigativas e processantes</t>
  </si>
  <si>
    <t xml:space="preserve">Deslocamento para realização de diligências, oitivas ou outros procedimentos relacionados aos processos correcionais da UFFS</t>
  </si>
  <si>
    <t xml:space="preserve">3 deslocamentos entre os campi</t>
  </si>
  <si>
    <t xml:space="preserve">Garantir os trabalhos oitivas presenciais e diligências in loco das comissões investigativas ou processantes</t>
  </si>
  <si>
    <t xml:space="preserve">GABINETE003</t>
  </si>
  <si>
    <t xml:space="preserve">Gestão da mobilidade institucional da Procuradoria Jurídica</t>
  </si>
  <si>
    <t xml:space="preserve">Manter as atividades relacionadas ao aprimoramento e à atualização jurídica que são realizadas em encontros durante o ano nas Reuniões Técnicas da Procuradoria-Geral Federal e nos Fóruns dos Procuradores-Chefes</t>
  </si>
  <si>
    <t xml:space="preserve">Possibilitar a participação dos procuradoresfederais nas Reuniões Técnicas da Procuradoria-Geral Federal e nos Fóruns dos Procuradores-Chefes</t>
  </si>
  <si>
    <t xml:space="preserve">Esta ação se justifica pela consolidação do papel deste órgão na consultoria e no assessoramento à UFFS e suas autoridades</t>
  </si>
  <si>
    <t xml:space="preserve">Objetivo 0362 - Realizar estudos, levantamentos estatísticos, exames e avaliações para a Educação Superior, buscando ampliar a representação da diversidade, o aprimoramento contínuo dos instrumentos e a disseminação das informações de forma a oferecer subsídios que contribuam para a indução da melhoria do ensino ofertado</t>
  </si>
  <si>
    <t xml:space="preserve">GABINETE005</t>
  </si>
  <si>
    <t xml:space="preserve">Gestão das Atividades e Serviços da Comissão de Ética</t>
  </si>
  <si>
    <t xml:space="preserve">Assegurar a participação em eventos internos e externos</t>
  </si>
  <si>
    <t xml:space="preserve">Garantir a participação dos membros da CEUFFS em eventos promovidos pela Comissão de Ética Pública e demais atividades organizadas pela própria CEUFFS</t>
  </si>
  <si>
    <t xml:space="preserve">Atender 100% da demanda</t>
  </si>
  <si>
    <t xml:space="preserve">A ação se justifica-se devido a necessidade de atualização constante que os membros da CE UFFS devem ter em relação aos seus assuntos de interesse, majorando o nível de maturidade e consolidação da Comissão de Ética da UFFS</t>
  </si>
  <si>
    <t xml:space="preserve">Assegurar a realização de atividades como oitivas e formação de servidores</t>
  </si>
  <si>
    <t xml:space="preserve">Garantir a mobilidade dos membros da CEUFFS para a realização de oitivas e atividades de orientação aos servidores</t>
  </si>
  <si>
    <t xml:space="preserve">A ação se justifica tendo em vista a necessidade de deslocamento entre os campi para realização de atividades de formação e oitivas</t>
  </si>
  <si>
    <t xml:space="preserve">GABINETE006</t>
  </si>
  <si>
    <t xml:space="preserve">Gestão das atividades e serviços do CRDHIR</t>
  </si>
  <si>
    <t xml:space="preserve">Garantir a reorganização do CRDHIR</t>
  </si>
  <si>
    <t xml:space="preserve">Encaminhamento das demandas recebidas</t>
  </si>
  <si>
    <t xml:space="preserve">100% encaminhada</t>
  </si>
  <si>
    <t xml:space="preserve">Garantir os direitos humanos</t>
  </si>
  <si>
    <t xml:space="preserve">GABINETE007</t>
  </si>
  <si>
    <t xml:space="preserve">Gestão de mobilidade da Comissão Própria de Avaliação (CPA) e Núcleos de Avaliação de Campus (NAC)</t>
  </si>
  <si>
    <t xml:space="preserve">Assegurar a realização de atividades de divulgação e formação de servidores. Permitir a participação em eventos nacionais e internacionais relacionados à área de avaliação</t>
  </si>
  <si>
    <t xml:space="preserve">Possibilitar a participação dos membros da CPA em reuniões técnicas nacionais, seminários, congressos e fóruns</t>
  </si>
  <si>
    <t xml:space="preserve">A coordenação geral da CPA visitar os campi da UFFS no mínimo uma vez ao ano para realizar atividades variadas e reuniões presenciais com os NAC. Participar de pelo menos 1 evento nacional e um regional relacionado a área de avaliação. Atender 100% da demanda</t>
  </si>
  <si>
    <t xml:space="preserve">A ação de visita aos campi se justifica pela necessidade de realização de atividades de formação dos membros da CPA/NAC e troca de experiências entre os NAC de cada campus, consolidando a CPA em seu papel de avaliação institucional. A participação em eventos se justifica pela necessidade de atualizar constantemente os membros da CPA em assuntos de interesse da Comissão, além de criar e manter contato com comissões de avaliação de outras IES</t>
  </si>
  <si>
    <t xml:space="preserve">0361 - Aprimorar as atividades de regulação e supervisão das instituições e cursos da educação superior com vistas a promover a qualidade da educação superior</t>
  </si>
  <si>
    <t xml:space="preserve">362 - Aprimorar as atividades de regulação e supervisão das instituições e cursos da educação superior com vistas a promover a qualidade da educação superior</t>
  </si>
  <si>
    <t xml:space="preserve">Aquisição de materiais para divulgação</t>
  </si>
  <si>
    <t xml:space="preserve">Adquirir recursos materiais para divulgação de ações da CPA em todos os campi, e relacionadas às pesquisas internas de autoavaliação</t>
  </si>
  <si>
    <t xml:space="preserve">Melhoria na infraestrutura da CPA para divulgação de resultados e devolutivas das autoavaliações realizadas anualmente</t>
  </si>
  <si>
    <t xml:space="preserve">A divulgação dos resultados e devolutiva das autoavaliações internas da UFFS é uma ação de grande importância para o processo, no sentido de manter a comunidade acadêmica interessada em contribuir cada vez mais com as avaliações internas, melhorando a qualidade dos dados coletados e possibilitando maior confiabilidade destes</t>
  </si>
  <si>
    <t xml:space="preserve">364 - Aprimorar as atividades de regulação e supervisão das instituições e cursos da educação superior com vistas a promover a qualidade da educação superior</t>
  </si>
  <si>
    <t xml:space="preserve">363 - Aprimorar as atividades de regulação e supervisão das instituições e cursos da educação superior com vistas a promover a qualidade da educação superior</t>
  </si>
  <si>
    <t xml:space="preserve">GABINETE008</t>
  </si>
  <si>
    <t xml:space="preserve">Gestão das atividades da Ouvidoria</t>
  </si>
  <si>
    <t xml:space="preserve">Manter as atividades de atualização e aprimoramento da Ouvidoria que são realizadas em seminários nacionais e congressos de Ouvidoria</t>
  </si>
  <si>
    <t xml:space="preserve">Possibilitar a participação do Ouvidor e equipe (se houver) nas reuniões técnicas nacionais, congressos e Fóruns de Ouvidores promovidos pela OGU, CGU e ABO</t>
  </si>
  <si>
    <t xml:space="preserve">100 % das demandas</t>
  </si>
  <si>
    <t xml:space="preserve">Esta ação se justifica devido a atualização constante que a equipe da Ouvidoria deve ter em relação aos seus assuntos de interesse, ajudando assim a elevar o nível de maturidade e consolidação na UFFS</t>
  </si>
  <si>
    <t xml:space="preserve">Gestão das atividades de Ouvidoria</t>
  </si>
  <si>
    <t xml:space="preserve">Realizar atividades variadas nos Campi da UFFS</t>
  </si>
  <si>
    <t xml:space="preserve">Possibilitar que a Ouvidoria se faça presente nos Campi da UFFS se assim demandado para atividades diversas tais como: divulgação de políticas especificas e normativas relacionadas a Ouvidoria, atendimento de manifestantes, atuação em atividades de resolução de conflitos e acolhimento; recebimento de denúncias; treinamento de servidores em assuntos de Ouvidoria</t>
  </si>
  <si>
    <t xml:space="preserve">Visitar os campi da UFFS no mínimo uma vez ao ano para atividades variadas e divulgação da Ouvidoria</t>
  </si>
  <si>
    <t xml:space="preserve">Esta ação se justifica pela necessidade melhorar a atuação e a visibilidade da Ouvidoria da UFFS nos seus Campi, estendendo sua presença junto a comunidade interna</t>
  </si>
  <si>
    <t xml:space="preserve">Gestão de atividades da Ouvidoria</t>
  </si>
  <si>
    <t xml:space="preserve">Participar de pelo menos 1 evento nacional e um regional relacionado a atividades de Ouvidoria</t>
  </si>
  <si>
    <t xml:space="preserve">Esta ação se justifica devido a atualização constante que a equipe da Ouvidoria deve ter em relação aos seus assuntos de interesse, ajudando assim a elevar o nível de maturidade e consolidação na UFFS, bem como a integridade institucional</t>
  </si>
  <si>
    <t xml:space="preserve">GABINETE009</t>
  </si>
  <si>
    <t xml:space="preserve">Gestão da mobilidade institucional da Procuradoria Institucional</t>
  </si>
  <si>
    <t xml:space="preserve">Participação Seminário Nacional do Censo da Educação Superior; Participar de Seminários Regionais de Avaliação INEP; Visitar os campi da UFFS; Participar do Encontro Nacional de PIS</t>
  </si>
  <si>
    <t xml:space="preserve">Os eventos se justificam por manter-se presentes, atualizados, sobre os marcos e políticas de avaliação, regulação e qualidade dos processos e cursos da UFFS</t>
  </si>
  <si>
    <t xml:space="preserve">Seminário Nacional do Censo da Educação Superior; Participar de Seminários Regionais de Avaliação INEP; Visitar os campi da UFFS; Participar do Encontro Nacional de PIS</t>
  </si>
  <si>
    <t xml:space="preserve">GABINETE010</t>
  </si>
  <si>
    <t xml:space="preserve">Pagamento de anuidades</t>
  </si>
  <si>
    <t xml:space="preserve">Garantir o pagamento de anuidades - AGIITEC: FAUBAI- DRI (Congresso de Gestores de Internacionalização) - Entre outros</t>
  </si>
  <si>
    <t xml:space="preserve">16 anuidades</t>
  </si>
  <si>
    <t xml:space="preserve">Desenvolvimento do ensino superior</t>
  </si>
  <si>
    <t xml:space="preserve">MB010N0100N</t>
  </si>
  <si>
    <t xml:space="preserve">00PW</t>
  </si>
  <si>
    <t xml:space="preserve">GABINETE011</t>
  </si>
  <si>
    <t xml:space="preserve">Gestão das atividades do DEPED</t>
  </si>
  <si>
    <t xml:space="preserve">Gerenciamento das atividades do DEPED</t>
  </si>
  <si>
    <t xml:space="preserve">Publicação de até 30 livros</t>
  </si>
  <si>
    <t xml:space="preserve">Ação destinada ao atendimento do produto fim da Editora UFFS que são as publicação de obras aprovadas pelo Conselho Editorial</t>
  </si>
  <si>
    <t xml:space="preserve">MB011N0100N</t>
  </si>
  <si>
    <t xml:space="preserve">Gestão de mobilidade da Editora UFFS. Passagens</t>
  </si>
  <si>
    <t xml:space="preserve">Possibilitar a participação da equipe da Editora UFFS nas reuniões técnicas nacionais, seminários, congressos e fóruns</t>
  </si>
  <si>
    <t xml:space="preserve">A ação se justifica-se devido a necessidade de atualização constante que a equipe, equipe da Editora UFFS deve ter em relação aos seus assuntos de interesse, majorando o nível de maturidade e consolidação da Editora UFFS</t>
  </si>
  <si>
    <t xml:space="preserve">Gestão de mobilidade da Editora UFFS. Diárias</t>
  </si>
  <si>
    <t xml:space="preserve">Permitir a participação em eventos da ABEU, ABEU-Sul e outros eventos voltados às editoras de livros</t>
  </si>
  <si>
    <t xml:space="preserve">A ação se justifica-se devido a necessidade de atualização constante que a equipe da Editora UFFS deve ter em relação aos seus assuntos de interesse, majorando o nível de maturidade e consolidação da Editora UFFS</t>
  </si>
  <si>
    <t xml:space="preserve">PROAD</t>
  </si>
  <si>
    <t xml:space="preserve">PROAD002</t>
  </si>
  <si>
    <t xml:space="preserve">Passagens PROAD</t>
  </si>
  <si>
    <t xml:space="preserve">Despesas com passagens da PROAD</t>
  </si>
  <si>
    <t xml:space="preserve">Para atendimento das despesas para o funcionamento da PROAD</t>
  </si>
  <si>
    <t xml:space="preserve">Meta 1 - Prover materiais e serviços necessários a realização das atividades desta Pró Reitoria</t>
  </si>
  <si>
    <t xml:space="preserve">Participação em capacitações, eventos, visitas</t>
  </si>
  <si>
    <t xml:space="preserve">PROGRAMA: 5113 - Educação Superior: Qualidade, Democracia, Equidade e Sustentabilidade</t>
  </si>
  <si>
    <t xml:space="preserve">MR080N0100N</t>
  </si>
  <si>
    <t xml:space="preserve">Diárias PROAD</t>
  </si>
  <si>
    <t xml:space="preserve">Despesas com diárias da PROAD</t>
  </si>
  <si>
    <t xml:space="preserve">MR070N0100N</t>
  </si>
  <si>
    <t xml:space="preserve">Transporte PROAD</t>
  </si>
  <si>
    <t xml:space="preserve">Despesas com transportes da PROAD</t>
  </si>
  <si>
    <t xml:space="preserve">Necessidade de deslocamentos para fins institucionais (capacitações, eventos, visitas, transporte de mercadorias, malotes etc)</t>
  </si>
  <si>
    <t xml:space="preserve">Objetivo específico 4; Meta 1</t>
  </si>
  <si>
    <t xml:space="preserve">PROAD003</t>
  </si>
  <si>
    <t xml:space="preserve">Aquisição de material de consumo, definidos na lista padrão, para unidades da Reitoria</t>
  </si>
  <si>
    <t xml:space="preserve">Materiais de consumo do AVN e do almoxarifado, somente para unidades da Reitoria</t>
  </si>
  <si>
    <t xml:space="preserve">Aquisição de materiais de consumo em todas as unidades vinculadas a Reitoria da UFFS</t>
  </si>
  <si>
    <t xml:space="preserve">Meta 1 - Adquirir, para todas as unidades da Reitoria através de pregão eletrônico - SRP, materiais de consumo definidos na lista padrão, necessários para realização de atividades diárias</t>
  </si>
  <si>
    <t xml:space="preserve">Garantir, para todas as unidades da UFFS, o fornecimento de materiais de consumo, definidos na lista padrão, para realização de suas atividades diárias</t>
  </si>
  <si>
    <t xml:space="preserve">MR003N0100N
M20RKN01R1N
M20RKN01A3N</t>
  </si>
  <si>
    <t xml:space="preserve">PROAD004</t>
  </si>
  <si>
    <t xml:space="preserve">Taxas institucionais</t>
  </si>
  <si>
    <t xml:space="preserve">Prover recursos para pagamento de taxas anuais obrigatórias para todas as unidades da UFFS</t>
  </si>
  <si>
    <t xml:space="preserve">Pagamento de taxas obrigatórias</t>
  </si>
  <si>
    <t xml:space="preserve">Meta 1 - Garantir a manutenção dos serviços em 100% dos contratos que envolvam o fornecimento de infraestrutura</t>
  </si>
  <si>
    <t xml:space="preserve">Serviços essenciais ao funcionamento institucional</t>
  </si>
  <si>
    <t xml:space="preserve">MR004N0100N
M20RKN01R2N</t>
  </si>
  <si>
    <t xml:space="preserve">PROAD005</t>
  </si>
  <si>
    <t xml:space="preserve">Gestão dos Contratos de Serviços de Apoio Administrativo - Terceirizado</t>
  </si>
  <si>
    <t xml:space="preserve">Apoio administrativo, técnico e operacional (Mão de obra terceirizada - Locação de Mão de Obra) - Todos os Campi</t>
  </si>
  <si>
    <t xml:space="preserve">Manutenção de postos de trabalho de serviços terceirizados de apoio administrativo</t>
  </si>
  <si>
    <t xml:space="preserve">Meta 1 - Garantir que 100% dos postos de serviços terceirizados necessários ao desenvolvimento das atividades institucionais estejam efetivamente contratados e prestando serviços de acordo com o contrato firmado</t>
  </si>
  <si>
    <t xml:space="preserve">Serviços essenciais ao funcionamento institucional. Existe a necessidade institucional de prover serviços terceirizados à instituição já que os cargos de nível C não fazem mais parte do quadro de vagas disponibilizadas pelo Ministério do Planejamento, Orçamento e Gestão para as universidades federais. São serviços essenciais para o funcionamento institucional, como vigilância, limpeza, motoristas, entre outros que permitem o desenvolvimento das atividades meio e fins. A gestão ficará centralizada na Pró-Reitoria de Administração e Infraestrutura, especificamente na Superintendência Administrativa, porém contará com a participação dos Campi na definição das necessidades e fiscalização dos serviços</t>
  </si>
  <si>
    <t xml:space="preserve">Objetivo específico 3; Meta 1</t>
  </si>
  <si>
    <t xml:space="preserve">M20RKN01A5N
M20RKN01R3N
MR005N0100N</t>
  </si>
  <si>
    <t xml:space="preserve">Fonte 50</t>
  </si>
  <si>
    <t xml:space="preserve">PROAD006</t>
  </si>
  <si>
    <t xml:space="preserve">Gestão dos Contratos de Vigilância - Terceirizado</t>
  </si>
  <si>
    <t xml:space="preserve">Vigilância ostensiva (Mão de Obra terceirizada - Locação de Mão de Obra) e Vigilância eletrônica - Todos os Campi</t>
  </si>
  <si>
    <t xml:space="preserve">Manutenção de postos de trabalho de serviços terceirizados de vigilância</t>
  </si>
  <si>
    <t xml:space="preserve">Serviços essenciais ao funcionamento institucional. Existe a necessidade institucional de prover serviços terceirizados de vigilância à instituição já que os cargos de nível C não fazem mais parte do quadro de vagas disponibilizadas pelo Ministério do Planejamento, Orçamento e Gestão para as universidades federais. São serviços essenciais para o funcionamento institucional que permitem o desenvolvimento das atividades meio e fins com maior segurança</t>
  </si>
  <si>
    <t xml:space="preserve">M20RKN01R4N
MR006N0100N</t>
  </si>
  <si>
    <t xml:space="preserve">PROAD007</t>
  </si>
  <si>
    <t xml:space="preserve">Gestão da Frota Própria</t>
  </si>
  <si>
    <t xml:space="preserve">Manutenção, Conservação, Licenciamento/Taxas Anuais, Abastecimento e Seguro de veículos - Frota UFFS</t>
  </si>
  <si>
    <t xml:space="preserve">Gerir a frota própria de veículos da UFFS</t>
  </si>
  <si>
    <t xml:space="preserve">Meta 2 - Garantir a possibilidade de contratação dos serviços de abastecimento, seguro e de manutenção preventiva e corretiva em 100% dos veículos da frota institucional</t>
  </si>
  <si>
    <t xml:space="preserve">Serviços essenciais ao funcionamento institucional. A UFFS atualmente conta com uma frota de veículos próprios os quais atende às demandas institucionais e precisam de serviços adicionais para seu completo funcionamento, que vão desde o abastecimento, contratação de seguro e as manutenções preventivas e corretivas. Para tanto, o Departamento de Transportes e Logística possui a gestão destes serviços, bem como realiza a solicitação das contratações. A manutenção preventiva e corretiva ocorre de maneira desconcentrada, no entanto, os contratos de abastecimento, aquisição de pneus e de contratação dos seguros contra acidentes é realizado de maneira centralizada pelo Departamento de Transportes e Logística visando prioritariamente a economicidade. Necessidade de inclusão de um estagiário para auxiliar nas atividades do departamento tendo em vista as demandas e atividades do setor</t>
  </si>
  <si>
    <t xml:space="preserve">Objetivo específico 4; Meta 2</t>
  </si>
  <si>
    <t xml:space="preserve">M20RKN01R5N
MR007N0102N
MR007N0101N
MR007N0100N</t>
  </si>
  <si>
    <t xml:space="preserve">PROAD008</t>
  </si>
  <si>
    <t xml:space="preserve">Contratações de Fundações de Apoio</t>
  </si>
  <si>
    <t xml:space="preserve">Contrapartida da UFFS nas contratações com Fundações de Apoio para execução de projetos institucionais - Todos os Campi</t>
  </si>
  <si>
    <t xml:space="preserve">Pagamento, em contrapartida, na gestão dos projetos realizados através de Fundações de Apoio autorizadas junto à UFFS</t>
  </si>
  <si>
    <t xml:space="preserve">Meta 1 - Garantir que 100% dos projetos institucionais que necessitam de contratação de fundações de apoio sejam formalizados</t>
  </si>
  <si>
    <t xml:space="preserve">Em função de que a UFFS optou por meio de seu Conselho Universitário em não possuir fundação própria, mas sim atuar com uma fundação de apoio credenciada por estado, faz-se necessário um planejamento das ações que serão tomadas no decorrer do ano a fim de que se possibilite a continuidade dos projetos em andamento e os novos projetos que serão executados por meio das fundações de apoio</t>
  </si>
  <si>
    <t xml:space="preserve">Objetivo específico 5; Meta 1</t>
  </si>
  <si>
    <t xml:space="preserve">M20RKN01R6N
MR008N0100N</t>
  </si>
  <si>
    <t xml:space="preserve">PROAD009</t>
  </si>
  <si>
    <t xml:space="preserve">Fornecimento de energia elétrica</t>
  </si>
  <si>
    <t xml:space="preserve">Serviços de energia elétrica - Todos os Campi</t>
  </si>
  <si>
    <t xml:space="preserve">Pagamento/aquisição de energia elétrica</t>
  </si>
  <si>
    <t xml:space="preserve">Meta 1 - Garantir a manutenção dos serviços da reitoria em 100% dos contratos que envolvam o fornecimento de infraestrutura</t>
  </si>
  <si>
    <t xml:space="preserve">MR009N0100N
M20RKN01R7N</t>
  </si>
  <si>
    <t xml:space="preserve">PROAD010</t>
  </si>
  <si>
    <t xml:space="preserve">Fornecimento de água e tratamento de esgoto</t>
  </si>
  <si>
    <t xml:space="preserve">Serviços de água, coleta e tratamento de esgoto, Análise de água, Gestão ETE - Todos os Campi</t>
  </si>
  <si>
    <t xml:space="preserve">Aquisição, análise e tratamento de água e coleta ou tratamento de esgoto</t>
  </si>
  <si>
    <t xml:space="preserve">Meta 1 - Garantir a manutenção dos serviços da reitoria em 100% dos contratos que envolvam o fornecimento de infraestrutura. Meta 2 - Fornecer a água de abastecimento dentro dos padrões de potabilidade, conforme estabelece a Portaria MS 2914/11, até julho de 2023. Meta 3 - Atender, até julho de 2023, aos padrões de emissão de efluentes conforme recomenda a Resolução CONAMA 430/11 E CONAMA 357/05</t>
  </si>
  <si>
    <t xml:space="preserve">Serviços essenciais ao funcionamento institucional. Necessidade de previsão de recursos para estas despesas globais. A Portaria de Consolidação n° 5 de 2017 do Ministério da Saúde determina a obrigatoriedade de cloração da água para fins de proteger à saúde da comunidade universitária. A universidade possui Estações de Tratamento de Efluentes nos campi de Cerro Largo, Chapecó, Erechim e Laranjeiras do Sul. Essas estações devem operar adequadamente proporcionando a emissão de efluentes dentro dos padrões estabelecidos pela Resolução CONAMA 430/11 E CONAMA 357/05. O não atendimento a essas resoluções pode resultar em impactos ambientais e infrações legais</t>
  </si>
  <si>
    <t xml:space="preserve">M20RKN01R8N
MR010N0100N</t>
  </si>
  <si>
    <t xml:space="preserve">PROAD011</t>
  </si>
  <si>
    <t xml:space="preserve">Coleta de resíduos perigosos</t>
  </si>
  <si>
    <t xml:space="preserve">Coleta e destinação dos resíduos perigosos (químicos e infectantes) gerados nos laboratórios da UFFS. A terceirizada fica encarregada de coletar os resíduos nos diferentes campus e destinar os mesmos para o tratamento e disposição final adequada</t>
  </si>
  <si>
    <t xml:space="preserve">Meta 1 - Implantar, até 2023, a melhoria contínua nos processos de gestão dos resíduos observando aspectos legais do manejo como segregação, identificação, rotulagem, transporte e armazenamento</t>
  </si>
  <si>
    <t xml:space="preserve">Serviços essenciais ao funcionamento institucional. Conforme Política Nacional de Resíduos Sólidos e Resolução 222/ANVISA/2018 todo gerador é responsável pela destinação final ambientalmente adequada de seus resíduos</t>
  </si>
  <si>
    <t xml:space="preserve">M20RKN01R9N
MR011N0100N</t>
  </si>
  <si>
    <t xml:space="preserve">PROAD013</t>
  </si>
  <si>
    <t xml:space="preserve">Serviços postais</t>
  </si>
  <si>
    <t xml:space="preserve">Serviços postais e remessa de correspondências/encomendas junto a Empresa Brasileira de Correios e Telégrafos - Todos os Campi</t>
  </si>
  <si>
    <t xml:space="preserve">Postagem de correspondências e volumes enviados via Correios</t>
  </si>
  <si>
    <t xml:space="preserve">Necessidade de postagens de correspondências/encomendas institucionais</t>
  </si>
  <si>
    <t xml:space="preserve">M20RKN01RBN
MR013N0100N</t>
  </si>
  <si>
    <t xml:space="preserve">PROAD014</t>
  </si>
  <si>
    <t xml:space="preserve">Publicação Legal de Processos Licitatórios</t>
  </si>
  <si>
    <t xml:space="preserve">Serviços de comunicação em geral para publicação legal de extratos de Processos Licitatórios em jornais de grande circulação - Todos os Campi</t>
  </si>
  <si>
    <t xml:space="preserve">Efetuar as publicações de processos licitatórios</t>
  </si>
  <si>
    <t xml:space="preserve">Meta 1 - Garantir a publicação legal dos processos licitatórios da UFFS</t>
  </si>
  <si>
    <t xml:space="preserve">Necessidade de publicação obrigatória de processos licitatórios</t>
  </si>
  <si>
    <t xml:space="preserve">M20RKN01RCN
MR014N0100N</t>
  </si>
  <si>
    <t xml:space="preserve">PROAD015</t>
  </si>
  <si>
    <t xml:space="preserve">Contratação de serviço e aquisição de peças para manutenção preventiva e corretiva</t>
  </si>
  <si>
    <t xml:space="preserve">Contratação de serviços e aquisição de peças, visando a manutenção preventiva e corretiva de equipamentos da UFFS em todas as unidades</t>
  </si>
  <si>
    <t xml:space="preserve">Manutenção corretiva e preventiva de mobiliário e equipamentos da UFFS</t>
  </si>
  <si>
    <t xml:space="preserve">Meta 1 - Garantir que seja realizada a manutenção corretiva e preventiva em equipamentos e corretiva em mobiliário da UFFS</t>
  </si>
  <si>
    <t xml:space="preserve">A manutenção preventiva e corretiva de equipamentos é necessária para que diversos serviços possam ser atendidos, dentre eles equipamentos de laboratórios, manutenção de climatização, reforma de mobiliário. A manutenção evita a aquisição de itens novos</t>
  </si>
  <si>
    <t xml:space="preserve">Objetivo específico 28; Meta 1</t>
  </si>
  <si>
    <t xml:space="preserve">MR015N0100N
MR015N0101N
M20RKN01RDN</t>
  </si>
  <si>
    <t xml:space="preserve">PROAD016</t>
  </si>
  <si>
    <t xml:space="preserve">Aquisição de bens permanentes, móveis e equipamentos definidos na lista padrão de mobiliário para todas as unidades da UFFS</t>
  </si>
  <si>
    <t xml:space="preserve">Aquisição de bens permanentes, móveis e equipamentos definidos na lista padrão da UFFS para todas as unidades</t>
  </si>
  <si>
    <t xml:space="preserve">Aquisição de mobiliário para as unidades da UFFS</t>
  </si>
  <si>
    <t xml:space="preserve">Meta 1 - Garantir o atendimento de mobiliário padrão novo para atender os campi e a reitoria</t>
  </si>
  <si>
    <t xml:space="preserve">Necessidade de reposição de mobiliário danificado que não podem ser consertados e para servidores novos</t>
  </si>
  <si>
    <t xml:space="preserve">MR016N6000N</t>
  </si>
  <si>
    <t xml:space="preserve">PROAD017</t>
  </si>
  <si>
    <t xml:space="preserve">Aquisição de bens permanentes não contemplados na lista padrão de mobiliário para as unidades da Reitoria</t>
  </si>
  <si>
    <t xml:space="preserve">Aquisição de mobiliário fora da lista padrão da UFFS, para atender as unidades da Reitoria</t>
  </si>
  <si>
    <t xml:space="preserve">Aquisição de itens de mobiliário permanente para atender demandas específicas da Reitoria</t>
  </si>
  <si>
    <t xml:space="preserve">Meta 1 - Garantir que seja adquirido mobiliário não padronizado, para atender demandas específicas da UFFS</t>
  </si>
  <si>
    <t xml:space="preserve">A UFFS tem um catálogo de mobiliário padrão. No entanto, há itens que não são atendidos por essa padronização, à exemplo de móveis sob medida e outros</t>
  </si>
  <si>
    <t xml:space="preserve">MR017N6000N</t>
  </si>
  <si>
    <t xml:space="preserve">PROAD018</t>
  </si>
  <si>
    <t xml:space="preserve">Material Permanente - DMLAB</t>
  </si>
  <si>
    <t xml:space="preserve">Aquisição de bens permanentes, visando atender os laboratórios de todos os Campi da UFFS</t>
  </si>
  <si>
    <t xml:space="preserve">Aquisição de materiais permanentes de laboratórios para todos os campi</t>
  </si>
  <si>
    <t xml:space="preserve">Meta 1 - Garantir a aquisição de equipamentos para os laboratórios dos campi</t>
  </si>
  <si>
    <t xml:space="preserve">Para atender as diversas necessidades de laboratórios de todos os campi, é necessário a aquisição de equipamentos</t>
  </si>
  <si>
    <t xml:space="preserve">MR090N6000N</t>
  </si>
  <si>
    <t xml:space="preserve">PROAE</t>
  </si>
  <si>
    <t xml:space="preserve">PROAE001</t>
  </si>
  <si>
    <t xml:space="preserve">Programa de Ações Afirmativas</t>
  </si>
  <si>
    <t xml:space="preserve">Acompanhamento de servidores em viagem de estudantes a eventos vinculados à temática "Ações Afirmativas"</t>
  </si>
  <si>
    <t xml:space="preserve">02 Viagens anuais</t>
  </si>
  <si>
    <t xml:space="preserve">10 diárias</t>
  </si>
  <si>
    <t xml:space="preserve">O Programa de Ações Afirmativas está normatizado na Política de Assistência Estudantil da UFFS RESOLUÇÃO Nº 10/CONSUNI CGAE/UFFS/2019 (ALTERADA) e prevê em seu art. 81 "XIII - fomentar ações de integração entre os estudantes para estimular a compreensão sobre a diversidade da sociedade brasileira"</t>
  </si>
  <si>
    <t xml:space="preserve">Objetivo 8 - permanência do estudante; Específico 3 - Definir política de acesso e permanência do PROHAITI, PIN e outros programas de acesso e permanência de estudantes na UFFS</t>
  </si>
  <si>
    <t xml:space="preserve">Programa 5113 - Educação superior, objetivos 352 e 353</t>
  </si>
  <si>
    <t xml:space="preserve">Eixo 4 - Promoção do direito à educação</t>
  </si>
  <si>
    <t xml:space="preserve">MF070N0100N</t>
  </si>
  <si>
    <t xml:space="preserve">Custeio de viagem para estudantes em eventos vinculados à temática "Ações Afirmativas"</t>
  </si>
  <si>
    <t xml:space="preserve">02 Viagens anuaispor transporte terrestre</t>
  </si>
  <si>
    <t xml:space="preserve">3000 Km</t>
  </si>
  <si>
    <t xml:space="preserve">MF002N6000N</t>
  </si>
  <si>
    <t xml:space="preserve">Organização de evento voltado à temática "Ações Afirmativas"</t>
  </si>
  <si>
    <t xml:space="preserve">01 Evento em parceria com demais Unidades da UFFS</t>
  </si>
  <si>
    <t xml:space="preserve">28 diárias para palestrantes/oficineiros e integrantes das equipes dos campi</t>
  </si>
  <si>
    <t xml:space="preserve">O Programa de Ações Afirmativas está normatizado na Política de Assistência Estudantil da UFFS RESOLUÇÃO Nº 10/CONSUNI CGAE/UFFS/2019 (ALTERADA) e prevê em seu art. 81 "VIII - realizar debates, seminários e campanhas para promover os direitos humanos e combater os preconceitos de qualquer natureza na UFFS"</t>
  </si>
  <si>
    <t xml:space="preserve">PROAE002</t>
  </si>
  <si>
    <t xml:space="preserve">Programa de Alimentação e Nutrição - estrutura física</t>
  </si>
  <si>
    <t xml:space="preserve">Aquisição de bens de consumo (como EPIs) necessários para o funcionamento dos RUs da UFFS, tanto para os já em funcionamento, quanto para o RU do Campus Passo Fundo</t>
  </si>
  <si>
    <t xml:space="preserve">Aquisições efetuadas</t>
  </si>
  <si>
    <t xml:space="preserve">R$ 25.000,00 em utensílios</t>
  </si>
  <si>
    <t xml:space="preserve">Necessidade de garantir utensílios adequados para oferta de um serviço de alimentação seguro e de qualidade aos comensais</t>
  </si>
  <si>
    <t xml:space="preserve">Objetivo 8 - permanência do estudante; Específico 4 - acompanhar e monitorar RUs</t>
  </si>
  <si>
    <t xml:space="preserve">Aquisição de equipamentos, mobiliários e demais itens necessários à estruturação, instalação e complementação da estrutura física dos RUs da UFFS, sendo R$ 100.000,00 para os RUs em funcionamento e R$ 300.000,00 para o RU e Estrutura Básica da Cantina do Campus Passo Fundo</t>
  </si>
  <si>
    <t xml:space="preserve">R$ 400.000,00 em equipamentos e mobiliários</t>
  </si>
  <si>
    <t xml:space="preserve">Necessidade de garantir a estrutura física necessária para oferta de um serviço de alimentação seguro e de qualidade aos comensais</t>
  </si>
  <si>
    <t xml:space="preserve">PROAE003</t>
  </si>
  <si>
    <t xml:space="preserve">Programa de Alimentação e Nutrição - refeição RUs</t>
  </si>
  <si>
    <t xml:space="preserve">Consiste no apoio a melhores condições de alimentação, nutrição e saúde dos estudantes, por meio da oferta de refeições de qualidade a preços módicos e estímulo a adoção de práticas alimentares adequadas e saudáveis. Envolve a administração, supervisão e acompanhamento dos serviços prestado nos Restaurantes Universitários (Rus), incluindo a contratação das empresas que atuarão nestes espaços e nas Cantinas da UFFS</t>
  </si>
  <si>
    <t xml:space="preserve">Refeições servidas</t>
  </si>
  <si>
    <t xml:space="preserve">400.000 refeições</t>
  </si>
  <si>
    <t xml:space="preserve">Necessidade de garantir o fornecimento de alimentação de qualidade nos espaços institucionais, nutricionalmente seguras e adequadas, a preços acessíveis aos comensais, respeitando os princípios da isonomia, legalidade e ética</t>
  </si>
  <si>
    <t xml:space="preserve">MF003N0100N</t>
  </si>
  <si>
    <t xml:space="preserve">PROAE004</t>
  </si>
  <si>
    <t xml:space="preserve">Programa de Auxílios Socioeconômicos</t>
  </si>
  <si>
    <t xml:space="preserve">Pagamento em pecúnia de auxílios aos estudantes (Editais de Auxílios Socioeconômicos, APPIQ, Alternância, Ingresso, Emergencial, Pronera)</t>
  </si>
  <si>
    <t xml:space="preserve">Auxílios (estudantil, alimentação, creche, transporte, moradia, ingresso e emergencial)</t>
  </si>
  <si>
    <t xml:space="preserve">1800 beneficiários</t>
  </si>
  <si>
    <t xml:space="preserve">Proporcionar melhores condições financeiras necessárias à permanência dos estudantes, visando prevenir a evasão e a retenção, garantindo o êxito acadêmico e auxiliar na otimização do tempo necessário para a conclusão do curso</t>
  </si>
  <si>
    <t xml:space="preserve">Objetivo 8 - permanência do estudante; Específico 5 - Conceder auxílios socioeconômicos aos estudantes de Graduação</t>
  </si>
  <si>
    <t xml:space="preserve">MF004N2300N</t>
  </si>
  <si>
    <t xml:space="preserve">PROAE005</t>
  </si>
  <si>
    <t xml:space="preserve">Programa de Arte e Cultura</t>
  </si>
  <si>
    <t xml:space="preserve">BolsasCultura e Arte a serem pagas a estudantes dos 6 campi da UFFS em ação conjunta com a PROEC</t>
  </si>
  <si>
    <t xml:space="preserve">72 bolsas (pagas a 12 estudantes) no valor unitário de R$ 700,00</t>
  </si>
  <si>
    <t xml:space="preserve">O Programa Cultura e Arte está normatizado na Política de Assistência Estudantil da UFFS RESOLUÇÃO Nº 10/CONSUNI CGAE/UFFS/2019 (ALTERADA) e prevê em seu art. 94 que "O Programa Cultura e Arte (PCA) consiste na promoção de ações e práticas e/ou manifestações culturais e artísticas com a comunidade universitária, visando estimular/desenvolver a cultura na UFFS, de acordo com as ações previstas no PNAES"</t>
  </si>
  <si>
    <t xml:space="preserve">Objetivo 8 - permanência do estudante</t>
  </si>
  <si>
    <t xml:space="preserve">MF005N0100N</t>
  </si>
  <si>
    <t xml:space="preserve">PROAE006</t>
  </si>
  <si>
    <t xml:space="preserve">Gestão da Unidade/PROAE</t>
  </si>
  <si>
    <t xml:space="preserve">Bolsaspara desenvolvimento do sistema do RU em parceria com a SETI</t>
  </si>
  <si>
    <t xml:space="preserve">Bolsasdo Projeto: Desenvolvimento profissional e inovação tecnológica na área de TI</t>
  </si>
  <si>
    <t xml:space="preserve">24 bolsas pagas a dois bolsistas no valor unitário de R$ 1.500,00</t>
  </si>
  <si>
    <t xml:space="preserve">O sistema de acesso aos Restaurantes Universitários da UFFS precisa ser evoluído, a fim de garantir segurança e agilidade, sendo um dos objetivos desenvolver tíquete digital, e para isso se busca parceria com a SETI e com os integrantes do Projeto: Desenvolvimento profissional e inovação tecnológica na área de TI</t>
  </si>
  <si>
    <t xml:space="preserve">Objetivo 8 - permanência do estudante; Específico 19 - Aprimorar a metodologia de acesso ao RU</t>
  </si>
  <si>
    <t xml:space="preserve">MF006N2300N</t>
  </si>
  <si>
    <t xml:space="preserve">Custeio dos deslocamentos intercampi da equipe técnica e gestores</t>
  </si>
  <si>
    <t xml:space="preserve">70 diárias (uma visita por campus em cada semestre, excetuando o Campus Chapecó)</t>
  </si>
  <si>
    <t xml:space="preserve">Devido ao caráter multicampi da UFFS, faz-se necessária a presença da equipe técnica e gestores nos campi, a fim de desenvolver trabalhos em conjunto, especialmente, com as equipes dos SAEs e RUs, e estabelecer diálogo com estudantes, servidores TAE e docentes e equipes diretivas</t>
  </si>
  <si>
    <t xml:space="preserve">Encontro presencial anual PROAE e SAEs</t>
  </si>
  <si>
    <t xml:space="preserve">01 Evento</t>
  </si>
  <si>
    <t xml:space="preserve">28 diárias para integrantes das equipes dos campi</t>
  </si>
  <si>
    <t xml:space="preserve">A fim de discutir as ações da Assistência Estudantil na UFFS, as equipes dos SAEs de todos os campi e a equipe da PROAE reúnem-se anualmente. Estes momentos, além do debate dos temas da política de assistência estudantil, efetivação de programas e compartilhamento de ações, permite também a aproximação pessoal e profissional entre os membros das diferentes unidades envolvidas</t>
  </si>
  <si>
    <t xml:space="preserve">Transporte terrestre - deslocamento de servidores aos campi</t>
  </si>
  <si>
    <t xml:space="preserve">Km carro executivo ou van</t>
  </si>
  <si>
    <t xml:space="preserve">5000 Km/240 horas</t>
  </si>
  <si>
    <t xml:space="preserve">PROAE007</t>
  </si>
  <si>
    <t xml:space="preserve">Programa de Permanência Parental</t>
  </si>
  <si>
    <t xml:space="preserve">Aquisição de equipamentos e mobiliários para espaço físico de acolhimento parental nos seis campi da UFFS</t>
  </si>
  <si>
    <t xml:space="preserve">R$ 15.000,00 em equipamentos e mobiliários</t>
  </si>
  <si>
    <t xml:space="preserve">Oferecer espaços físicos de acolhimento adequados para mães e pais com filhos, como local para amamentação e fraldários</t>
  </si>
  <si>
    <t xml:space="preserve">MF007N6000N</t>
  </si>
  <si>
    <t xml:space="preserve">PROAE009</t>
  </si>
  <si>
    <t xml:space="preserve">Programa de Apoio Pedagógico e/ou Psicossocial</t>
  </si>
  <si>
    <t xml:space="preserve">BolsasPNAES a serem pagas a estudantes dos seis campi da UFFS</t>
  </si>
  <si>
    <t xml:space="preserve">O Programa de Apoio Pedagógico e/ou Psicossocial está normatizado na Política de Assistência Estudantil da UFFS RESOLUÇÃO Nº 10/CONSUNI CGAE/UFFS/2019 (ALTERADA) e prevê em seu Art. 69. O Programa de Acompanhamento Pedagógico e/ou Psicossocial (PAPP) consiste no suporte pedagógico aos estudantes dos cursos de graduação que apresentem dificuldades de aprendizagem, contribuindo para a redução dos índices de retenção e evasão, melhorando o desempenho acadêmico discente</t>
  </si>
  <si>
    <t xml:space="preserve">Objetivo 8 - permanência do estudante; Específico 17 - Promover ações de acompanhamento pedagógico</t>
  </si>
  <si>
    <t xml:space="preserve">MF009N2300N</t>
  </si>
  <si>
    <t xml:space="preserve">PROAE010</t>
  </si>
  <si>
    <t xml:space="preserve">Diárias para deslocamento da Diretora da DGPP ao Campus Chapecó</t>
  </si>
  <si>
    <t xml:space="preserve">Diárias para 12 viagens anuais</t>
  </si>
  <si>
    <t xml:space="preserve">Por uma opção de Gestão Institucional, criaram-se condições para que integrantes da Gestão na condição de Diretores pudessem atuar em seu campus de origem e também na gestão central, buscando-se com isso a efetiva representação dos campi na gestão da UFFS. Dessa forma a PROAE/DGPP vem atuando de forma híbrida no cotidiano, com deslocamentos para atuação presencial em média uma vez por mês na Reitoria</t>
  </si>
  <si>
    <t xml:space="preserve">Diárias para participação do Comitê Gestor PAA Compra Institucional</t>
  </si>
  <si>
    <t xml:space="preserve">09 diárias (06 viagens anuais)</t>
  </si>
  <si>
    <t xml:space="preserve">Participação reunião Comite Gestor PAA Compra Institucional</t>
  </si>
  <si>
    <t xml:space="preserve">Objetivo 8 - permanência do estudante; Específico 11 - Participar em fóruns e comissões de debate da assistência estudantil a nível nacional, regional e localização</t>
  </si>
  <si>
    <t xml:space="preserve">Diárias para participação do Fonaprace Sul e Nacional, e outras entidades representativas</t>
  </si>
  <si>
    <t xml:space="preserve">As diárias serão usadas para custear os gestores e servidores da PROAE que representarão não somente a Unidade, mas toda a Universidade nos fóruns ligados à Andifes e outras organizações representativas vinculadas a ações de assistência/permanência estudantil</t>
  </si>
  <si>
    <t xml:space="preserve">Passagens aéreas para participação do Comitê Gestor PAA Compra Institucional</t>
  </si>
  <si>
    <t xml:space="preserve">Passagens aéreas</t>
  </si>
  <si>
    <t xml:space="preserve">06 viagens anuais</t>
  </si>
  <si>
    <t xml:space="preserve">MF080N0100N</t>
  </si>
  <si>
    <t xml:space="preserve">Passagens aéreas para participação do FONAPRACE Nacional</t>
  </si>
  <si>
    <t xml:space="preserve">04 viagens anuais</t>
  </si>
  <si>
    <t xml:space="preserve">A participação da UFFS nos fóruns de pró-reitores vinculados à ANDIFES é de suma importância para se estabelecer diálogos com gestores de outras IFES e com o movimento estudantil, além estabelecer contato com dirigentes do Governo Federal. Adicionalmente, nos fóruns são discutidos os temas ligados à permanência estudantil, legislação e orçamento</t>
  </si>
  <si>
    <t xml:space="preserve">Passagens rodoviárias (ressarcimento) para participação do FONAPRACE Sul e outras atividades regionais</t>
  </si>
  <si>
    <t xml:space="preserve">Passagens terrestres (ressarcimento)</t>
  </si>
  <si>
    <t xml:space="preserve">08 viagens anuais</t>
  </si>
  <si>
    <t xml:space="preserve">A articulação com as demais IFES do Sul do Brasil são essenciais para a integração da UFFS a rede federal de ensino, especialmente no que tange à pauta da permanência estudantil. Além disso, anualmente a UFFS participa de outras reuniões na região, como das federações de desportos universitários</t>
  </si>
  <si>
    <t xml:space="preserve">PROAE012</t>
  </si>
  <si>
    <t xml:space="preserve">Programa de Esporte e Lazer</t>
  </si>
  <si>
    <t xml:space="preserve">Bolsas-auxílio para participação de estudantes em eventos esportivos</t>
  </si>
  <si>
    <t xml:space="preserve">Bolsa-auxílio</t>
  </si>
  <si>
    <t xml:space="preserve">1200 auxílios (R$ 160,00)</t>
  </si>
  <si>
    <t xml:space="preserve">O Programa de Esporte e Lazer (PEL) consiste na promoção de atividades esportivas e de ações integradoras e interculturais com a comunidade universitária, visando incentivar uma vida saudável aos universitários, de acordo com as ações previstas no PNAES. Uma de suas modalidades é o pagamento de auxílio à participação em eventos esportivos</t>
  </si>
  <si>
    <t xml:space="preserve">Objetivo 8 - permanência do estudante; Específico 6 - Incentivar os estudantes a participar de competições esportivas da UFFS e de outras instituições</t>
  </si>
  <si>
    <t xml:space="preserve">MF012N5700N</t>
  </si>
  <si>
    <t xml:space="preserve">Diárias para servidores que acompanham delegações de estudantes da UFFS</t>
  </si>
  <si>
    <t xml:space="preserve">56 diárias</t>
  </si>
  <si>
    <t xml:space="preserve">As delegações de estudantes da UFFS que participam de jogos universitários devem, sempre, ser acompanhada por servidor, o qual é responsável pela viagem e dar assistência aos estudantes nos locais dos jogos</t>
  </si>
  <si>
    <t xml:space="preserve">Locação de espaços esportivos nas cidades-sede dos campi da UFFS</t>
  </si>
  <si>
    <t xml:space="preserve">Locações efetuadas</t>
  </si>
  <si>
    <t xml:space="preserve">Locação de espaços a serem definidas pela necessidade de cada campus, na proporção de até R$ 1 mil mensal cada</t>
  </si>
  <si>
    <t xml:space="preserve">A UFFS é uma instituição que ainda não está plenamente implantada, sendo especialmente carente de equipamentos esportivos e lazer, como quadra poliesportivas. Apesar do diálogo com outros órgãos públicos, municipais e estaduais para cessão sem custos de espaços esportivos, ainda há dificuldade das equipes organizadas pelos estudantes da UFFS terem espaços de prática, o que se visa mitigar com a locação de espaços via Proae</t>
  </si>
  <si>
    <t xml:space="preserve">Materiais esportivos (consumíveis) a serem distribuídos entre os seis campi da UFFS</t>
  </si>
  <si>
    <t xml:space="preserve">06 kits de materiais esportivos (bolas, redes, raquetes, agasalhos para cerimônias esportivas etc)</t>
  </si>
  <si>
    <t xml:space="preserve">A fim de fomentar as práticas esportivas nos campi da UFFS, e contribuir para os treinamentos das equipes que participam de eventos desportivos universitários, faz necessário disponibilizar materiais esportivos como bolas, redes, raquetes entre outros</t>
  </si>
  <si>
    <t xml:space="preserve">Serviços de terceiros, como anuidades de entidades desportivas universitárias e contratação de arbitragem</t>
  </si>
  <si>
    <t xml:space="preserve">Serviços efetuados</t>
  </si>
  <si>
    <t xml:space="preserve">Anuidade das federações desportivas universitárias do Paraná, Rio Grande do Sul e Santa Catarina; serviços de arbitragem</t>
  </si>
  <si>
    <t xml:space="preserve">A participação das delegações da UFFS em eventos universitários dos três estados da Região Sul somente é possível mediante o pagamento de anuidade; já os serviços de arbitragem são necessários em eventos locais que a UFFS venha a realizar no decorrer do ano</t>
  </si>
  <si>
    <t xml:space="preserve">Transporte terrestre - deslocamento de estudantes para eventos esportivos</t>
  </si>
  <si>
    <t xml:space="preserve">Km micro-ônibus ou ônibus</t>
  </si>
  <si>
    <t xml:space="preserve">5000 Km/480 horas</t>
  </si>
  <si>
    <t xml:space="preserve">Anualmente, são realizados jogos universitários em que estudantes da UFFS participam representando a instituição. O transporte coletivo desses estudantes é fundamental para participação nas atividades</t>
  </si>
  <si>
    <t xml:space="preserve">PROEC</t>
  </si>
  <si>
    <t xml:space="preserve">PROEC001</t>
  </si>
  <si>
    <t xml:space="preserve">Fortalecimento e viabilização das ações de Extensão e Cultura</t>
  </si>
  <si>
    <t xml:space="preserve">Fortalecimento de ações de Extensão e Cultura Institucionais, fomentando sua execução, investindo na ampliação quantitativa de bolsas acadêmicas para a boa execução destes, bem como buscando parcerias com outras instituições; além do lançamento de um edital interno anual de ações de extensão e de cultura com fomento interno. Editais de Extensão: - Edital de bolsas acadêmicas para ações de Extensão e Cultura na UFFS: R$ 840.000,00</t>
  </si>
  <si>
    <t xml:space="preserve">Resolução nº 04/2017 - CONSUNI/CPPGEC (Política de Extensão); Resolução nº 2/CONSUNI CPPGEC/UFFS/2016 (Política de Cultura); Resolução nº 7 , de 18 de dezembro de 2018 (Diretrizes para a Extensão na Educação Superior Brasileira e regimenta o disposto na Meta 12.7 da Lei nº 13.005/2014, que aprova o Plano Nacional de Educação - PNE 2014-2024 e dá outras providências); Resolução nº 93/CONSUNI/UFFS/2021 (Diretrizes para a inserção de atividades de Extensão e de Cultura nos currículos dos cursos de graduação e pós-graduação da UFFS); Resolução nº 23/CONSUNI/CPPGEC/UFFS/2019 (Regulamento da Extensão e Cultura da Universidade Federal da Fronteira Sul)</t>
  </si>
  <si>
    <t xml:space="preserve">90 bolsas de R$ 700,00 (63.000,00 por mês) de janeiro até abril. Total de R$ 252.000,00 120 bolsas de R$ 700,00 (84.000,00 por mês) de maio até dezembro. Total de R$ 588.000,00</t>
  </si>
  <si>
    <t xml:space="preserve">Estabelecimento de interação dialógica da comunidade universitária por meio da troca de conhecimentos, da participação e do contato com questões presentes no contexto social; Formação cidadã dos estudantes, marcada e constituída pela vivência dos seus conhecimentos e que de modo interprofissional e interdisciplinar seja valorizada e integrada à matriz curricular; Produção de mudanças na própria UFFS e nos demais setores da sociedade, a partir da construção e aplicação de conhecimentos, bem como por outras atividades acadêmicas e sociais; Articulação entre ensino/extensão/pesquisa</t>
  </si>
  <si>
    <t xml:space="preserve">Extensão/OE 1/Meta 1 - Lançar um edital anual para programas e projetos dispondo 120 bolsas. Extensão/OE 7/Meta 1 - Criar e institucionalizar uma Política de Integralização da Extensão no currículo dos cursos de Graduação, em conjunto com a PROGRAD e PROPEPG</t>
  </si>
  <si>
    <t xml:space="preserve">Bloco/Eixo 3: Políticas Acadêmicas Dimensão 2: Políticas para o Ensino, a Pesquisa e a Extensão (Sobre o desenvolvimento acadêmico de modo geral, e sobre o desenvolvimento da Extensão e da Cultura de modo específico)</t>
  </si>
  <si>
    <t xml:space="preserve">De forma transversal, a Extensão Universitária está alinhada aos três eixos estratégicos do PPA 2024-2027 e às seis ações prioritárias de governo. Especificamente na UFFS, as áreas temáticas prioritárias de desenvolvimento na Instituição se conectam a diversos objetivos estratégicos previstos no PPA, com destaque para: Objetivo 0352 - Promover o acesso de estudantes à graduação, em instituições públicas e privadas, buscando a equidade e valorizando a diversidade. Objetivo 0353 - Ampliar a taxa de conclusão dos estudantes da graduação, em instituições públicas e privadas, promovendo a permanência, a equidade e valorizando a diversidade. Objetivo 0360 - Promover a criação e o fortalecimento de ecossistemas de inovação nas Universidades, com vistas a impulsionar a capacidade de pesquisa, desenvolvimento e empreendedorismo</t>
  </si>
  <si>
    <t xml:space="preserve">EIXO 1 - GESTÃO E PARTICIPAÇÃO SOCIAL (Criação de 27 Observatórios de Monitoramento para fiscalizar a implementação da Política Nacional de Educação Especial na Perspectiva Inclusiva (Parceria com Universidade Federais); Oferta de 8 turmas EAD com mentoria para formação de profissionais na Média e Alta Complexidade nos Centros Dia e similares; Residências Inclusivas e demais serviços nas UFs. EIXO 2 - ENFRENTAMENTO AO CAPACITISMO E À VIOLÊNCIA (Capacitação de 6 mil profissionais de segurança pública na Língua Brasileira de Sinais (Libras); Formação de 8.250 professores de salas comuns na Política de Educação Especial na perspectiva da Educação Inclusiva”; Formação de 4.500 lideranças para atuação na defesa de direitos humanos das pessoas com deficiência nos territórios, com ênfase em pessoas negras, mulheres e LGBTQIA+ com deficiências; Formação de 15 mil Conselheiros Tutelares na temática da promoção de direitos da criança e do adolescente com deficiência) EIXO 3 - ACESSIBILIDADE E TECNOLOGIA ASSISTIVA (Implantação de 27 centros de acesso, pesquisa e desenvolvimento de tecnologia assistiva; 05 Pontões de Cultura no país com a temática da acessibilidade; 27 Cursos presenciais de qualificação em acessibilidade cultural; 120 Cursos de Extensão para 4.000 pessoas com temas e técnicas de tecnologia assistiva no âmbito da Cultura) EIXO 4 - PROMOÇÃO DE DIREITOS (Capacitação para participantes do PIBID e Residência Pedagógica; Financiamento de 60 projetos de Extensão com Equoterapia na Rede Federal; Qualificação de 4.329 atendentes do Sistema Sine “Casa do Trabalhador” para atendimento a pessoas com deficiência; 80 vídeos com a produção de material bilíngue; Formação de 2.000 conselheiros municipais de direitos da pessoa idosa sobre direitos das pessoas com deficiência)</t>
  </si>
  <si>
    <t xml:space="preserve">MX001N2100N</t>
  </si>
  <si>
    <t xml:space="preserve">PROEC003</t>
  </si>
  <si>
    <t xml:space="preserve">Gestão das Atividades e Serviços da PROEC</t>
  </si>
  <si>
    <t xml:space="preserve">Promoção e administração de recursos humanos, financeiros e materiais, com vistas a dar suporte ao planejamento, gerenciamento e execução das atividades da PROEC, incluindo providências ligadas ao transporte, diárias e passagens, aquisição de material de expediente, a fim de suprir as atividades envolvidas no funcionamento da PROEC; bem como a consolidação da Revista de Extensão e Cultura da UFFS e captação Recursos Externos para fomento de ações de Extensão e Cultura da UFFS</t>
  </si>
  <si>
    <t xml:space="preserve">Resolução nº 04/2017 - CONSUNI/CPPGEC (Política de Extensão); Resolução nº 2/CONSUNI CPPGEC/UFFS/2016 (Política de Cultura); Resolução nº 23/CONSUNI/CPPGEC/UFFS/2019 (Regulamento da Extensão e Cultura da Universidade Federal da Fronteira Sul)</t>
  </si>
  <si>
    <t xml:space="preserve">Diárias e passagens para o deslocamento dos servidores da PROEC para os campi e/ou atividades que necessitem estar presentes em outra instituição. Valor 60.000,00</t>
  </si>
  <si>
    <t xml:space="preserve">Viabilizar a manutenção de condições necessárias para funcionamento e suporte adequados ao planejamento, gestão e execução de ações da PROEC junto a efetivação de seus planos, objetivos e metas</t>
  </si>
  <si>
    <t xml:space="preserve">Extensão/OE 6/Meta 1 - Realizar uma visita anual em cada campus para articulação com membros da comunidade acadêmica e regional para a aproximação com as demandas locais e regionais, permitindo respostas mais adequadas às solicitações</t>
  </si>
  <si>
    <t xml:space="preserve">Bloco/Eixo 1: Planejamento e Avaliação Institucional Dimensão 8: Planejamento e Avaliação (Sobre o processo e resultados da autoavaliação institucional)</t>
  </si>
  <si>
    <t xml:space="preserve">MX070N0100N</t>
  </si>
  <si>
    <t xml:space="preserve">Transporte de carro para circular os campi e viagens em que se faça necessária a participação da equipe da PROEC. Valor R$ 20.000,00</t>
  </si>
  <si>
    <t xml:space="preserve">PROEC021</t>
  </si>
  <si>
    <t xml:space="preserve">Viabilização da participação de servidores e estudantes da UFFS em eventos externos com foco extensionista, além de possibilitar a organização de eventos internos de Extensão e Cultura, por meio de: Participação em operações do Núcleo Rondon da UDESC em diversos cenários do Estado de Santa Catarina, na busca do desenvolvimento regional; participação no Congresso Brasileiro de Extensão Universitária - CBEU, Seminário de Extensão Universitária da Região Sul - SEURS; bem como em outros eventos relevantes com foco extensionista; Organização e realização do Seminário de Ensino, Pesquisa e Extensão - SEPE, da Mostra de Extensão e Cultura e Seminário de socialização do Banco de talentos, de eventos temáticos de formação relacionados a Cultura nos campi e intercampi, e do Seminário de auto avaliação da Extensão e Cultura da UFFS; Apoio à organização de eventos referentes a inserção da extensão dos currículos de graduação e pós-graduação da UFFS, de forma a fomentar discussões sobre a indissociabilidade da Extensão, Pesquisa e Ensino nos currículos Institucionais; desenvolvimento de ações conjuntas de arte e cultura, em trabalho articulado com secretarias de cultura, CRDH, SESC e outras instituições; Publicização de ações de extensão e de arte e cultura criando e alimentando constantemente uma agenda permanente no site da instituição, promovendo, entre outros, a circulação dos projetos de cultura intercampi; cadastramento permanente dos grupos culturais existentes na UFFS, para reconhecer os grupos existentes e o que produzem; Promoção do Festival anual de Cultura na UFFS e das Festividades alusivas ao Aniversário da UFFS; Organização de um Evento Institucional anual, destinado a empresas Juniores e Incubadoras da UFFS; Apoio à participação anual em eventos nacionais e estaduais para Incubadoras e Empresas Juniores; Apoio às ações extensionistas desenvolvidas no âmbito do Programa de Educação Tutorial (PET) da UFFS. Auxílio publicação para docentes extensionistas</t>
  </si>
  <si>
    <t xml:space="preserve">Transporte - Valor R$ 40.000,00; B5 120.719,38</t>
  </si>
  <si>
    <t xml:space="preserve">Atuar de forma proativa e positiva diante a relevância com que o intercâmbio e a inserção em diferentes áreas de conhecimento, e em diversos cenários, se articulam e entremeiam aos currículo acadêmicos da UFFS e ao desenvolvimento regional nas áreas de abrangência dos seus campi, buscando desta forma a garantia da qualidade e do impacto das ações de Extensão, tanto no aspecto interdisciplinar, quanto de interação entre a Universidade e a Sociedade</t>
  </si>
  <si>
    <t xml:space="preserve">Extensão/OE8/Meta 1 - Apoiar a participação anual de 40 docentes e 40 discentes em eventos nacionais e estaduais de Extensão, mediante lançamento de edital para escolha dos projetos que serão contemplados; Extensão/OE8/Meta 5 - Ampliar em 50% o apoio à participação anual de técnico-administrativos em eventos nacionais e estaduais de Extensão, mediante lançamento de edital para escolha dos projetos que serão contemplados; Extensão/OE8/Meta 6 - Realizar uma Mostra de Extensão e Cultura em todos os campi da UFFS; Extensão/OE8/Meta 7 - Realizar anualmente um Seminário Integrador de Extensão, de forma itinerante, passando por todos os campi da UFFS; Cultura/OE 3/Meta 1 - Criar o Festival de Cultura na UFFS, com periodicidade anual envolvendo os diferentes campi e a comunidade regional, contemplando as diferentes linguagens culturais</t>
  </si>
  <si>
    <t xml:space="preserve">0352 - Promover o acesso de estudantes à graduação, em instituições públicas e privadas, buscando a equidade e valorizando a diversidade. 0353 - Ampliar a taxa de conclusão dos estudantes da graduação, em instituições públicas e privadas, promovendo a permanência, a equidade e valorizando a diversidade. 0360 - Promover a criação e o fortalecimento de ecossistemas de inovação nas Universidades, com vistas a impulsionar a capacidade de pesquisa, desenvolvimento e empreendedorismo</t>
  </si>
  <si>
    <t xml:space="preserve">Auxílio para alunos R$ 20.719,38</t>
  </si>
  <si>
    <t xml:space="preserve">MX021N0100N</t>
  </si>
  <si>
    <t xml:space="preserve">Contratação de som, troféus e estrutura para o festival de cultura - Valor R$ 30.000,00</t>
  </si>
  <si>
    <t xml:space="preserve">Diárias - Valor R$ 20.000,00</t>
  </si>
  <si>
    <t xml:space="preserve">PROEC081</t>
  </si>
  <si>
    <t xml:space="preserve">PIBEX</t>
  </si>
  <si>
    <t xml:space="preserve">PIBEX - Bolsasdestinadas aos campi do Paraná/PR</t>
  </si>
  <si>
    <t xml:space="preserve">Chamada pública 07/2024, Fundação Araucária - convênio</t>
  </si>
  <si>
    <t xml:space="preserve">51 bolsas de 700,00 de janeiro a dezembro de 2025, total R$ 428.400,00</t>
  </si>
  <si>
    <t xml:space="preserve">Extensão/OE 1/Meta 1 - Lançar um edital anual para programas e projetos dispondo 120 bolsas. Extensão/OE 1/Meta 9 [Campus Realeza] - Lançar um edital de fomento à Extensão voltado à formação continuada de professores e à saúde única (humana, animal e ambiental), com subsídios financeiros internos ou via acordos de cooperação técnico-científico. Extensão/OE 1/Meta 5 [Campus Laranjeiras do Sul] - Atender anualmente ao menos 80% das demandas elencadas pela comunidade regional do Campus Laranjeiras do Sul</t>
  </si>
  <si>
    <t xml:space="preserve">MX081N2100N</t>
  </si>
  <si>
    <t xml:space="preserve">PIBIS</t>
  </si>
  <si>
    <t xml:space="preserve">PIBIS - Bolsasdestinadas aos campi do Paraná/PR</t>
  </si>
  <si>
    <t xml:space="preserve">Chamada pública 08/2024, Fundação Araucária - convênio</t>
  </si>
  <si>
    <t xml:space="preserve">11 bolsas de 700,00 de janeiro a dezembro de 2025, total R$ 92.400,00</t>
  </si>
  <si>
    <t xml:space="preserve">PROGESP</t>
  </si>
  <si>
    <t xml:space="preserve">PROGESP001</t>
  </si>
  <si>
    <t xml:space="preserve">I) Promover atividades com as assessorias de gestão de pessoas dos campi para aprimoramento dos processos de gestão de pessoas; II) Gerir materiais de consumo para a PROGESP; III) Diárias e Passagens para viagens de representação (Ex. FORGEPE) da PROGESP; IV) Gerir a rotina da PROGESP</t>
  </si>
  <si>
    <t xml:space="preserve">Razão entre processos orçamentários autorizados e inviabilizados por indisponibilidade orçamentária</t>
  </si>
  <si>
    <t xml:space="preserve">Meta 1 - Promover 2 atividades anuais com as assessorias; Meta 2 - Participar em 4 sessões do FORGEPE</t>
  </si>
  <si>
    <t xml:space="preserve">Esta ação objetiva manter as condições suficientes para suportar os processos de rotina da PROGESP e o seu aperfeiçoamento; além de fortalecer as relações institucionais e interinstucionais de forma colaborativa, por meio de outras expertises</t>
  </si>
  <si>
    <t xml:space="preserve">Não há aderência ao PDI 2019-2023. Há aderência com o novo PDI projetado sobretudo pela necessidade de implementar melhorias da carreira dos servidores em consonância com as novas regulamentações trabalhistas, mediação de conflitos, maior interação com outros atores nacionais, uniformidade em procedimentos de instituições ligadas ao SIPEC etc</t>
  </si>
  <si>
    <t xml:space="preserve">Nota 3,85 no quesito graduação, mas que tem interlocução com este tópico. Ações sugeridas: Reavaliar o orçamento destinado às capacitações. Cerca de 70% do orçamento da PROGESP se destinou ao pagamento de bolsa de estágios. Se for possível incrementar o orçamento, deve se levar em conta também o incremento desta ação, de cunho formativo</t>
  </si>
  <si>
    <t xml:space="preserve">Atende de forma mais geral ao objetivo: 0362 - Realizar estudos, levantamentos estatísticos, exames e avaliações para a Educação Superior, buscando ampliar a representação da diversidade, o aprimoramento contínuo dos instrumentos e a disseminação das informações de forma a oferecer subsídios que contribuam para a indução da melhoria do ensino ofertado; uma vez que esta ação é uma ação macro, ligada à Unidade da Reitoria</t>
  </si>
  <si>
    <t xml:space="preserve">Sim, há interlocução com os 4 eixos deste Plano Nacional. A discussão institucional e interstitucional evoca essas temáticas como forma de implementar boas práticas em Administração Pública, de forma recorrente, em consonância com os desejos dos servidores públicos, comunidade acadêmica e sociedade em geral</t>
  </si>
  <si>
    <t xml:space="preserve">PROGESP002</t>
  </si>
  <si>
    <t xml:space="preserve">II) Diárias e Passagens para deslocamento de médicos peritos, equipe de segurança do trabalho, e equipe de Promoção/SIASS; III) Realização de medições dos ambientes laborais (PGR, LTCAT, PPP); IV) Aquisição de exame de laringoscopia para docentes</t>
  </si>
  <si>
    <t xml:space="preserve">Garantir os recursos necessários para a rotina das Unidades Organizacionais da UFFS</t>
  </si>
  <si>
    <t xml:space="preserve">Esta ação objetiva manter as condições suficientes para suportar os processos de rotina da PROGESP e o seu aperfeiçoamento</t>
  </si>
  <si>
    <t xml:space="preserve">O ciclo diagnóstico do novo PDI aponta para este sentido. Além das práticas que já ocorrem, e que em sua maior amplitude não fazem senão cumprir com a Lei, minimamente; é importante que a UFFS implante sua Política de Gestão de Pessoas e Saúde do Trabalhador imediatamente. O planejamento institucional e deve criar condições para implantação e cumprimento da Lei nº 14.681 de 2023, atuando de forma preventiva para a saúde de seus trabalhadores e servidores em geral</t>
  </si>
  <si>
    <t xml:space="preserve">O relatório da CPA sugere implementações para as necessidades de acessibilidade, conforto e ergonomia; e sugere a necessidade de ações voltadas para solucionar essa deficiência</t>
  </si>
  <si>
    <t xml:space="preserve">Atende a todos os objetivos uma vez que lida com a saúde do ser humano em suas diversas matizes, que compõe a força de trabalho das Unidades Organizacionais</t>
  </si>
  <si>
    <t xml:space="preserve">Esta ação coaduna-se sobretudo à Promoção do direito à educação, à assistência social e à saúde, e de outros direitos econômicos, sociais, culturais e ambientais”. Trata-se de reforçar o exercício dos direitos e do direito a sonhar com um futuro que permita às pessoas com deficiência viver suas vidas de maneira digna, igualitária e com respeito à diversidade</t>
  </si>
  <si>
    <t xml:space="preserve">I) Aquisição de equipamentos ergonômicos</t>
  </si>
  <si>
    <t xml:space="preserve">PROGESP004</t>
  </si>
  <si>
    <t xml:space="preserve">Realização de Concurso Público para o Magistério Superior da UFFS</t>
  </si>
  <si>
    <t xml:space="preserve">Realização de Concurso Público destinado a selecionar candidatos para provimento de cargos da Carreira do Magistério Superior para o quadro permanente da UFFS</t>
  </si>
  <si>
    <t xml:space="preserve">Número de demandas para provimento das vagas disponíveis na UFFS atendidas</t>
  </si>
  <si>
    <t xml:space="preserve">Meta - Concursar 100% dos códigos de vaga livres, encaminhadas para concurso e autorizados, que hoje são de 61 códigos de vagas; divididos em aproximadamente 2 ou 3 concursos para o próximo ano (2025)</t>
  </si>
  <si>
    <t xml:space="preserve">Esta ação é necessária para que seja possível realizar o provimento de docentes para o quadro efetivo da UFFS para atuação nos cursos de graduação e pós-graduação da UFFS, em conformidade com o artigo 10 da Lei 8.112, de 11 de dezembro de 1990 e disposições do Decreto 9.739, de 28 de março de 2019</t>
  </si>
  <si>
    <t xml:space="preserve">Considera-se fundamental a boa condução do dimensionamento da força de trabalho na UFFS, adequando-se o quadro de pessoal à expansão da Universidade, incluindo servidores, professores substitutos e estagiários. O PDI aponta como fraqueza a diminuta representatividade em seus postos de trabalhos de pessoas pretas, pardas, indígenas e PCD</t>
  </si>
  <si>
    <t xml:space="preserve">O relatório da CPA aponta para a necessidade de aumentarmos não somente o número do quadro docente de servidores, mas sobretudo inseri-los na pós-graduação; promover maior cooperação entre eles em GTs que repensem a organização da Universidade, entre outros</t>
  </si>
  <si>
    <t xml:space="preserve">Atende aos objetivos: 0351- Promover a consolidação e a expansão da infraestrutura física das universidades federais, considerando a acessibilidade e sustentabilidade; 0354 - Incentivar o aumento de vagas e a criação de novos cursos médicos nas Universidades Federais, com ênfase em regiões com maior carência de profissionais, otimizando a capacitação dos profissionais em área da saúde em nível de pós-graduação; 0357 - Apoiar a formação em nível de mestrado para a melhoria e o fortalecimento da ciência, das artes, da cultura, da tecnologia e da inovação e suas estruturas, incluindo ações indutoras para o enfrentamento das desigualdades regionais e vulnerabilidades sociais para o desenvolvimento sustentável do país; 0361 - Aprimorar as atividades de regulação e supervisão das instituições e cursos da educação superior com vistas a promover a qualidade da educação superior.; 0358 - Apoiar a formação em nível de doutorado para a melhoria e fortalecimento da ciência, das artes, da cultura, da tecnologia e da inovação e suas estruturas, incluindo ações indutoras para o enfrentamento das desigualdades regionais e vulnerabilidades sociais para o desenvolvimento sustentável do país</t>
  </si>
  <si>
    <t xml:space="preserve">Atende sobretudo ao quarto eixo: da “Promoção do direito à educação, à assistência social e à saúde, e de outros direitos econômicos, sociais, culturais e ambientais”. Trata-se de reforçar o exercício dos direitos e do direito a sonhar com um futuro que permita às pessoas com deficiência viver suas vidas de maneira digna, igualitária e com respeito à diversidade</t>
  </si>
  <si>
    <t xml:space="preserve">PROGESP005</t>
  </si>
  <si>
    <t xml:space="preserve">Realização de Concurso Público para Técnicos Administrativos da UFFS</t>
  </si>
  <si>
    <t xml:space="preserve">Contratar instituição especializada na realização de concurso público para selecionar candidatos para provimento de cargos da Carreira Técnico-administrativa em Educação, em virtude da inexistência de listas de candidatos aprovados em concursos vigentes</t>
  </si>
  <si>
    <t xml:space="preserve">Percentual de vagas concursadas</t>
  </si>
  <si>
    <t xml:space="preserve">Meta - Concursar 100% dos códigos de vaga livres, encaminhadas para concurso e autorizados. No momento são 21 vagas, além da expectativa de atendimento da pactuação realizada pelo MEC para expansão dos cursos de Medicina</t>
  </si>
  <si>
    <t xml:space="preserve">Esta ação é necessária para que seja possível realizar o provimento de cargos da Carreira de Técnico Administrativa em Educação para o quadro permanente da UFFS, em conformidade com o artigo 10 da Lei 8.112, de 11 de dezembro de 1990 e disposições do Decreto 9.739, de 28 de março de 2019</t>
  </si>
  <si>
    <t xml:space="preserve">Considera-se fundamental a boa condução do dimensionamento da força de trabalho na UFFS, adequando-se o quadro de pessoal à expansão da Universidade, incluindo servidores, professores substitutos e estagiários. O PDI aponta como fraqueza a diminuta representatividade em seus postos de trabalhos de pessoas pretas, pardas, indígenas e PCD. Uma das questões prementes apontadas no PDI foi a relação desigual entre o número de alunos e servidores docentes, distribuídos pelos campi, sendo adequado tratar a temática de forma mais isonômica</t>
  </si>
  <si>
    <t xml:space="preserve">É notória a necessidade de criação de novos postos de trabalho em locais específicos e apontados pelo relatório, como a graduação e pós-graduação, tendo em vista a constante expansão da Universidade. Outros locais específicos ou estruturas como a AGIITEC também foram mencionadas, pela necessidade de servidores. De forma geral, necessita-se de reforma administrativa para repensar essa problemática</t>
  </si>
  <si>
    <t xml:space="preserve">PROGESP007</t>
  </si>
  <si>
    <t xml:space="preserve">Estagiarios</t>
  </si>
  <si>
    <t xml:space="preserve">Contratação de Estagiários (estágio não obrigatório)</t>
  </si>
  <si>
    <t xml:space="preserve">Coordenação da contratação e o pagamento de bolsas para estágio não obrigatório</t>
  </si>
  <si>
    <t xml:space="preserve">Razão entre o total planejado e o número de demandas</t>
  </si>
  <si>
    <t xml:space="preserve">Atender 100% a demanda, nos limites orçamentários planejados, desde que haja critérios claros e definidos. Para o momento, considerando-se outras rubricas da PROGESP, é possível ofertar 40 vagas</t>
  </si>
  <si>
    <t xml:space="preserve">Atendimento à IN nº 213/2019; com a criação de até 8% do total de vagas considerando-se a força de trabalho da instituição, cujo teto encontra-se em 110 vagas</t>
  </si>
  <si>
    <t xml:space="preserve">O novo PDI aponta como necessário definir critérios e prioridades para a criação de postos de estágio entre as unidades organizacionais, com vistas a atender os objetivos finalísticos da atividade: desenvolvimento e aplicação do conhecimento acadêmico</t>
  </si>
  <si>
    <t xml:space="preserve">Há a percepção de um índice de 100% relacionado à assertividade na forma de divulgação e que os estudantes estão sendo eficientemente atingidos, com relação às bolsas e auxílios</t>
  </si>
  <si>
    <t xml:space="preserve">PROGESP008</t>
  </si>
  <si>
    <t xml:space="preserve">Execução do Plano de desenvolvimento de Pessoas - PDP (4572)</t>
  </si>
  <si>
    <t xml:space="preserve">I) Operacionalizar o Plano de Desenvolvimento de Pessoas da UFFS; II) Viabilizar Diárias, Passagens, Transporte, GECC e Contratações para ações de capacitação</t>
  </si>
  <si>
    <t xml:space="preserve">Razão entre processos autorizados e inviabilizados por indisponibilidade orçamentária</t>
  </si>
  <si>
    <t xml:space="preserve">Meta - Atender 100% da demanda aprovada, embora não haja critérios sobre a distribuição entre as unidades</t>
  </si>
  <si>
    <t xml:space="preserve">Necessidade de qualificar e requalificar os servidores, a fim de promover o desenvolvimento constante do quadro funcional para que a Instituição alcance seus objetivos</t>
  </si>
  <si>
    <t xml:space="preserve">O Novo PDI aponta como adequado esta dimensão, constituindo-se em uma força pela Instituição. As demandas por capacitação, participação no PLEDUCA são satisfatórias e devem ser aprimoradas. No entanto, são apontadas necessidades de melhoria da comunicação institucional, minimização e manejo de assédios, acolhimento a novos servidores etc</t>
  </si>
  <si>
    <t xml:space="preserve">Os índices desse quesito demonstram claramente a necessidade de melhor desenvolver as ações voltadas para a capacitação e formação continuada dos servidores da UFFS. Esta concepção é reforçada pela visão de outros atores, diferentemente do ciclo diagnóstico do PDI (CPA - docentes e alunos). Aqui aponta-se: acesso facilitado e orientações claras; sobre o seu funcionamento sobre a participação de servidores de eventos científicos, técnicos, artísticos e culturais; e participação de servidores em cursos de desenvolvimento pessoal e profissional</t>
  </si>
  <si>
    <t xml:space="preserve">PROGESP009</t>
  </si>
  <si>
    <t xml:space="preserve">Auxílio Moradia</t>
  </si>
  <si>
    <t xml:space="preserve">Ressarcimento Auxílio Moradia</t>
  </si>
  <si>
    <t xml:space="preserve">Atendimento à lei 11.355/2006, lei 8112/1990 e Instrução Normativa 57/2021</t>
  </si>
  <si>
    <t xml:space="preserve">Razão entre o recurso planejado e o executado</t>
  </si>
  <si>
    <t xml:space="preserve">Atender 100% dos pedidos autorizados (2 pró-reitores, atualmente)</t>
  </si>
  <si>
    <t xml:space="preserve">Neste quesito, o PDI aponta que é preciso consolidar o orçamento institucional para as ações de gestão de pessoas, com melhoria da capacitação, instrumentalização para realização de trabalho remoto e presencial de forma isonômica</t>
  </si>
  <si>
    <t xml:space="preserve">Atende de forma genérica a avaliação institucional, uma vez que a gestão atendida por essa ação se refere sobretudo aos cargos CD2, que compõe a gestão universitária</t>
  </si>
  <si>
    <t xml:space="preserve">216H</t>
  </si>
  <si>
    <t xml:space="preserve">PROGESP012</t>
  </si>
  <si>
    <t xml:space="preserve">Nova ação: Instituir a Política de Bem-Estar, Saúde e Qualidade de Vida no Trabalho e Valorização dos Profissionais da Educação</t>
  </si>
  <si>
    <t xml:space="preserve">I - promover a saúde integral por meio de ações que potencializem os fatores de proteção organizacionais, pessoais e sociais para o aumento do bem-estar, da saúde, da qualidade de vida e da produtividade, considerando as condições, os processos, os contextos de trabalho, o perfil e as necessidades específicas dos profissionais da educação. II - reduzir os índices de falta ao trabalho, absenteísmo, e de baixo desempenho decorrente de problemas físicos ou emocionais, presenteísmo, mediante a construção de estratégias de enfrentamento coletivo desses fenômenos, considerados os diversos agentes envolvidos e o combate às causas do adoecimento; III- Demais indicares correlacionados ao tema, como por exemplo, criação de espaço de amamentação, retirada de leite materno e acondicionamento de leite de forma higiênica, para as servidoras e trabalhadoras da UFFS</t>
  </si>
  <si>
    <t xml:space="preserve">Implementar, de maneira contínua, ações de Vigilância e Promoção à Saúde/Segurança do Servidor, onde tais ações possam influenciar à melhoria de indicadores, tais como: Qualidade de vida no trabalho, nível de satisfação pessoal, entre outros; por meio de pesquisa, redução de atestados, afastamentos etc</t>
  </si>
  <si>
    <t xml:space="preserve">Atingir o maior número possível de servidores dos seis campi da Instituição em ações inerentes a prevenção e promoção da saúde/segurança dos Servidores da Universidade (UFFS); dentro de orçamento exequível</t>
  </si>
  <si>
    <t xml:space="preserve">Cumprimento da Lei nº 14.681 de 2023 e de novas Normas reguladoras, que abrangem a saúde mental, por exemplo</t>
  </si>
  <si>
    <t xml:space="preserve">Algumas fraquezas apontadas nesse sentido, foram: falhas em sistemas internos e atividades não automatizadas; falta de dimensionamento de força de trabalho dos servidores; mapeamento da competência dos servidores para alocação assertiva, distribuição de atividades e capacitação; falta de acolhimento de novos servidores; burocracia para a implementação do PGD e teletrabalho; não há metodologia instituída para distribuição de postos de estágio; falta de relatórios detalhados de gestão de pessoas, que contemplem a evolução do quadro de pessoal; falta de servidores da DASS em desacordo com a legislação NR5 e porte da Instituição; não há programa de capacitação de gestores ocupantes de FG/CD ou de qualificação de sucessores; nunca houve implantação de política de saúde mental; não há normatização relacionada à progressão e promoção de docentes, com exceção para o nível de titular; falta de comunicação e entendimento de procedimentos relacionados ao assédio, mediação de conflitos; expansão de Universidade sem levar em conta o quadro de pessoal e a infraestrutura da Pró-Reitoria de Gestão de Pessoas</t>
  </si>
  <si>
    <t xml:space="preserve">A CPA aponta as potencialidades da UFFS em trabalhar com projetos e programas de saúde; mas não aponta objetivamente por exemplo, a questão da saúde mental, a questão de espaço adequado aos servidores como promotor de lazer, práticas para evitar burnout, entre outros. Isto é compreensível quando se analisa o contexto dos antigos PDIs, tempo relativamente novo de implantação da Universidade etc</t>
  </si>
  <si>
    <t xml:space="preserve">PROGRAD</t>
  </si>
  <si>
    <t xml:space="preserve">PROGRAD001</t>
  </si>
  <si>
    <t xml:space="preserve">Gestão da Unidade - PROGRAD</t>
  </si>
  <si>
    <t xml:space="preserve">Fomentar a realização e participação dos servidores em formações, seminários e outros eventos; fomentar a participação de eventos apoiados pela UFFS e representação institucional em eventos, fóruns e reuniões</t>
  </si>
  <si>
    <t xml:space="preserve">Recurso orçamentário para a oferta e funcionamento dos cursos de graduação, políticas, programas, projetos e ações da PROGRAD, realização de eventos e representação institucional</t>
  </si>
  <si>
    <t xml:space="preserve">Garantir funcionamento de 100% das políticas, programas, projetos, ações e representações institucionais</t>
  </si>
  <si>
    <t xml:space="preserve">Para que a PROGRAD possa desenvolver suas atividades, Políticas, Programas, Projetos e Ações, são necessários custeios diversos, tais como diárias, passagens, transporte, materiais e serviços. Reforçam a necessidade de fomento a essas ações algumas referências, como o PDI 2019-2023, que detalha ações de desenvolvimento de ensino de Graduação; o relatório da CPA, onde foram sugeridas a realização de eventos acadêmicos e de divulgação, e; o PPA-2024-2027, que prevê ações relacionadas ao acesso e conclusão dos estudantes da graduação</t>
  </si>
  <si>
    <t xml:space="preserve">Objetivo 1 - Desenvolvimento do Ensino de Graduação Objetivo específico 1 - Integrar os programas, projetos e ações da Graduação no âmbito da Política de Graduação. Objetivo específico 4 - Construir a Política de Formação Continuada para os docentes da UFFS. Objetivo específico 6 - Apoiar a realização de eventos acadêmicos, tais como semanas acadêmicas dos cursos de Graduação, seminários e palestras. Objetivo específico 14 - Aperfeiçoar a gestão das atividades docentes. Objetivo 10 - Gestão Universitária para apoio ao Ensino, à Pesquisa, Extensão e Cultura Objetivo específico 29 - Promover a capacitação dos ocupantes de cargos de direção e funções gratificadas da UFFS</t>
  </si>
  <si>
    <t xml:space="preserve">Sugestão de "Promover eventos acadêmicos, como o SEPE, mostras acadêmicas, Seminários dos Programas da graduação, semanas acadêmicas, feiras agroecológicas, UFFS Portas Abertas, divulgação da UFFS em ambientes externos e na imprensa local" na página 56</t>
  </si>
  <si>
    <t xml:space="preserve">0352 - Promover o acesso de estudantes à graduação, em instituições públicas e privadas, buscando a equidade e valorizando a diversidade. 0353 - Ampliar a taxa de conclusão dos estudantes da graduação, em instituições públicas e privadas, promovendo a permanência, a equidade e valorizando a diversidade</t>
  </si>
  <si>
    <t xml:space="preserve">MG080N0100N</t>
  </si>
  <si>
    <t xml:space="preserve">Realizar a gestão dos programas, projetos e demandas da Unidade; Realizar formações, seminários e outros eventos; fomentar a Reformulação dos PPC dos cursos de graduação, a inserção da extensão nos PPCs, o Fórum das Licenciaturas e ações ligadas aos Núcleos de Apoio Pedagógico; Participação na FICIÊNCIAS e em outros eventos apoiados pela UFFS; Custeio da participação de servidores da PROGRAD em atividades externas, eventos específicos de capacitação e representação institucional em eventos, fóruns e reuniões</t>
  </si>
  <si>
    <t xml:space="preserve">MG070N0100N</t>
  </si>
  <si>
    <t xml:space="preserve">Recurso orçamentário para a oferta e funcionamento dos cursos de graduação, políticas, programas, projetos e ações Institucionais, realização de eventos e representação institucional</t>
  </si>
  <si>
    <t xml:space="preserve">Objetivo 1 - Desenvolvimento do Ensino de Graduação Objetivo específico 1 - Integrar os programas, projetos e ações da Graduação no âmbito da Política de Graduação. Objetivo específico 4 - Construir a Política de Formação Continuada para os docentes da UFFS. Objetivo específico 6 - Apoiar a realização de eventos acadêmicos, tais como semanas acadêmicas dos cursos de Graduação, seminários e palestras. Objetivo 10 - Gestão Universitária para apoio ao Ensino, à Pesquisa, Extensão e Cultura Objetivo específico 29 - Promover a capacitação dos ocupantes de cargos de direção e funções gratificadas da UFFS. Objetivo 13 - Fortalecimento da divulgação da UFFS Objetivo específico 2 - Ampliar as ações de divulgação institucional</t>
  </si>
  <si>
    <t xml:space="preserve">PROGRAD003</t>
  </si>
  <si>
    <t xml:space="preserve">Divulgação da UFFS</t>
  </si>
  <si>
    <t xml:space="preserve">Produzir material e campanhas de divulgação da UFFS e de seus cursos de graduação; Aquisição de materiais de divulgação para os cursos, Programas e políticas da Graduação</t>
  </si>
  <si>
    <t xml:space="preserve">Quantitativo de inscritos no Processo Seletivo Regular da Graduação; quantitativo de ingressantes do ano e taxa de evasão anual; Recursos para publicizar ações dos Programas e políticas da Graduação</t>
  </si>
  <si>
    <t xml:space="preserve">Aumentar em 5% o número de inscritos no Processo Seletivo Regular da graduação e o número de ingressantes; Reduzir pelo menos 0,3% a taxa de evasão anual. Fomentar a divulgação institucional de 100% dos programas e políticas da Graduação</t>
  </si>
  <si>
    <t xml:space="preserve">Essa ação se faz urgente e necessária para divulgar a instituição e seus cursos de modo a contribuir para captação de estudantes, uma vez que o número de inscritos e ingressantes tem reduzido nos últimos anos. Além disso, a taxa de evasão anual tem se elevado nos últimos anos</t>
  </si>
  <si>
    <t xml:space="preserve">Objetivo 1 - Desenvolvimento do Ensino de Graduação Objetivo específico 8 - Qualificar as políticas institucionais de ingresso para os cursos de Graduação. Objetivo 8 - Permanência do estudante de Graduação Meta 4 - Trabalhar pela ocupação de 100% das vagas ofertadas pelos cursos. Objetivo específico 10 - Ampliar a oferta de vagas em cursos de Graduação da Universidade. Objetivo específico 16 - Gerir os processos seletivos de ingresso na Graduação. Objetivo 13 - Fortalecimento da divulgação da UFFS Objetivo específico 2 - Ampliar as ações de divulgação institucional. Objetivo específico 3 - Desenvolver ações para comunicação com a comunidade acadêmica</t>
  </si>
  <si>
    <t xml:space="preserve">Ações sugeridas (p. 43): • Aproximar-se dos veículos de imprensa locais para publicizar as ações desenvolvidas no âmbito da UFFS que possuam caráter social, cultural, pedagógico ou acadêmico. • Promover ações de divulgação da estrutura e competência da UFFS nas escolas, em locais públicos, feiras e eventos. • Criar um plano de divulgação da UFFS. Principais desafios (p. 48: •Minimizar a evasão</t>
  </si>
  <si>
    <t xml:space="preserve">MG003N0100N</t>
  </si>
  <si>
    <t xml:space="preserve">PROGRAD004</t>
  </si>
  <si>
    <t xml:space="preserve">Pagamento de bolsas acadêmicas e auxílios financeiros</t>
  </si>
  <si>
    <t xml:space="preserve">Bolsasde Monitorias de Ensino</t>
  </si>
  <si>
    <t xml:space="preserve">Recurso financeiro para pagamento de bolsas de monitorias de ensino</t>
  </si>
  <si>
    <t xml:space="preserve">Assegurar recursos financeiros para pagamento de, no mínimo, 120 bolsistas de monitorias de ensino</t>
  </si>
  <si>
    <t xml:space="preserve">As bolsas são previstas na Resolução N° 31/CONSUNI/CGAE/UFFS/2021 e tem a finalidade de promover a aproximação com a prática docente no Ensino Superior e contribuir com a melhoria da qualidade de ensino e aprendizagem nos cursos de Graduação</t>
  </si>
  <si>
    <t xml:space="preserve">Objetivo específico 11 - Fomentar a qualificação do ensino de Graduação da Universidade</t>
  </si>
  <si>
    <t xml:space="preserve">Instrumento de avaliação prevê "cac Sobre a Graduação, existem programas, projetos ou atividades / de monitoria e de iniciação à docência?"</t>
  </si>
  <si>
    <t xml:space="preserve">MG004N1900N</t>
  </si>
  <si>
    <t xml:space="preserve">Auxílio financeiro viagens de estudos</t>
  </si>
  <si>
    <t xml:space="preserve">Recurso financeiro para viagens envolvendo atividades obrigatórias de componentes curriculares dos cursos de Graduação</t>
  </si>
  <si>
    <t xml:space="preserve">Garantir recursos financeiros para realizar 100% das viagens envolvendo atividades obrigatórias de componentes curriculares dos cursos de Graduação</t>
  </si>
  <si>
    <t xml:space="preserve">As atividades são previstas nos componentes curriculares como forma de o aluno vivenciar a realidade prática das teorias acadêmicas</t>
  </si>
  <si>
    <t xml:space="preserve">Objetivo 1 - Desenvolvimento do Ensino de Graduação Objetivo específico 5 - Apoiar a realização de viagens de estudo para integralização dos componentes curriculares dos cursos de Graduação, provisionando recursos para transporte e pagamento de auxílio financeiro aos estudantes e diárias aos servidores envolvidos</t>
  </si>
  <si>
    <t xml:space="preserve">cfc Participação em eventos de âmbito local e nacional? Promover eventos acadêmicos, como o SEPE, mostras acadêmicas, Seminários dos Programas da graduação, semanas acadêmicas, feiras agroecológicas, UFFS Portas Abertas, divulgação da UFFS em ambientes externos e na imprensa local. Editais para alunos em disciplinas isoladas. Na página 43</t>
  </si>
  <si>
    <t xml:space="preserve">Bolsa TCC (PAFEP-TCC)</t>
  </si>
  <si>
    <t xml:space="preserve">Recursos financeiros para auxiliar discentes com TCC em desenvolvimento</t>
  </si>
  <si>
    <t xml:space="preserve">Assegurar recursos financeiros para, ao menos, 100 discentes com TCC em desenvolvimento</t>
  </si>
  <si>
    <t xml:space="preserve">Conforme Resolução nº 45/CONSUNI CGAE/UFFS/2023, que institui e normatiza o Programa de Auxílio Financeiro a Estudantes para a Produção de Trabalho de Conclusão de Curso de Graduação na UFFS (PAFEP-TCC)</t>
  </si>
  <si>
    <t xml:space="preserve">Objetivo 1 - Desenvolvimento do Ensino de Graduação. Objetivo específico 11 - Fomentar a qualificação do ensino de Graduação da Universidade</t>
  </si>
  <si>
    <t xml:space="preserve">Ações sugeridas (p.185): "Estreitar a relação com os estudantes e criar mais condições de participação e permanência na UFFS"</t>
  </si>
  <si>
    <t xml:space="preserve">Auxílio financeiro eventos DPGRAD, destinado ao pagamento de auxílio aos estudantes participantes de eventos dos programas, tais como: SINPET, Encontro dos estudantes do PIBID, Seminário de Pesquisa sobre Migrações e jornada de monitorias</t>
  </si>
  <si>
    <t xml:space="preserve">Recurso financeiro para as viagens envolvendo as atividades dos programas</t>
  </si>
  <si>
    <t xml:space="preserve">Assegurar recursos financeiros para realizar 100% das viagens envolvendo os programas</t>
  </si>
  <si>
    <t xml:space="preserve">As atividades são previstas nos projetos institucionais dos programas como forma de o aluno vivenciar a realidade prática das teorias acadêmicas</t>
  </si>
  <si>
    <t xml:space="preserve">Página 43. "cfc Participação em eventos de âmbito local e nacional? Promover eventos acadêmicos, como o SEPE, mostras acadêmicas, Seminários dos Programas da graduação, semanas acadêmicas, feiras agroecológicas, UFFS Portas Abertas, divulgação da UFFS em ambientes externos e na imprensa local. Editais para alunos em disciplinas isoladas"</t>
  </si>
  <si>
    <t xml:space="preserve">Bolsaspara Acessibilidade</t>
  </si>
  <si>
    <t xml:space="preserve">Recurso financeiro para pagamento de bolsas de acessibilidade</t>
  </si>
  <si>
    <t xml:space="preserve">Assegurar recursos financeiros para, ao menos, 07 bolsistas de Acessibilidade</t>
  </si>
  <si>
    <t xml:space="preserve">O pagamento dos auxílios financeiros se faz necessário para subsidiar os estudantes por meio de remuneração, para que possam participar de momentos extracurriculares de formação, qualificando e/ou garantindo os processos de ensino e aprendizagem</t>
  </si>
  <si>
    <t xml:space="preserve">Objetivo específico 09 - Implementar e qualificar a política de acessibilidade no âmbito institucional e dos cursos de Graduação. Objetivo específico 11 - Fomentar a qualificação do ensino de Graduação da Universidade</t>
  </si>
  <si>
    <t xml:space="preserve">Referente ao item 3.1.3.2 Assistência Estudantil, com relação às ações de acompanhamento pedagógico e psicossocial, apesar de 71% considerarem que ocorrem, faz-se necessário apresentar com mais clareza para a comunidade acadêmica as atividades desenvolvidas</t>
  </si>
  <si>
    <t xml:space="preserve">Eixo III - Acessibilidade e tecnologia assistiva; Eixo IV - Promoção do direito à educação, à assistência social, à saúde, e aos demais direitos econômicos, sociais, culturais e ambientais</t>
  </si>
  <si>
    <t xml:space="preserve">Bolsasde Mobilidade Acadêmica</t>
  </si>
  <si>
    <t xml:space="preserve">Recursos financeiros para pagamento de bolsas de mobilidade acadêmica</t>
  </si>
  <si>
    <t xml:space="preserve">Assegurar recursos financeiros para, ao menos, 06 bolsistas de Mobilidade Acadêmica</t>
  </si>
  <si>
    <t xml:space="preserve">A mobilidade acadêmica está prevista na Resolução N° 2/CONSUNI/CGRAD/UFFS/2015 e tem por objetivo promover o intercâmbio entre as instituições de ensino superior brasileiras</t>
  </si>
  <si>
    <t xml:space="preserve">Objetivo específico 11 - Fomentar a qualificação do ensino de Graduação da Universidade. Objetivo específico 18 - Ampliar e qualificar a participação de alunos da Graduação nos programas de mobilidade acadêmica governamentais ou de outras organizações. Objetivo específico 20 - Ampliar e qualificar a participação de alunos da Graduação nos programas de mobilidade acadêmica governamentais ou de outras organizações</t>
  </si>
  <si>
    <t xml:space="preserve">Instrumento de avaliação prevê "cad Sobre a Graduação, existem programas, projetos ou atividades / que oportunizam mobilidade acadêmica?"</t>
  </si>
  <si>
    <t xml:space="preserve">Bolsa para apoio materno infantil - PIN</t>
  </si>
  <si>
    <t xml:space="preserve">Recursos financeiros para pagamento de bolsas para apoio materno infantil - PIN</t>
  </si>
  <si>
    <t xml:space="preserve">Assegurar recursos financeiros para, ao menos, 03 bolsistas de Apoio Materno Infantil do PIN-UFFS</t>
  </si>
  <si>
    <t xml:space="preserve">O apoio materno-infantil está previsto na Resolução nº 33/CONSUNI/UFFS/2013 (artigo 9º, VIII - NOVA REDAÇÃO DADA PELA RESOLUÇÃO Nº 89/CONSUNI/UFFS/2021)</t>
  </si>
  <si>
    <t xml:space="preserve">Objetivo específico 11 - Fomentar a qualificação do ensino de Graduação da Universidade. Objetivo 8 - Permanência do estudante de Graduação Objetivo específico 3 - Definir política de acesso e permanência do PROHAITI, PIN e outros programas de acesso e permanência de estudantes na UFFS</t>
  </si>
  <si>
    <t xml:space="preserve">Auxílio financeiro para participação em Olimpíadas Acadêmicas (PROLIMP)</t>
  </si>
  <si>
    <t xml:space="preserve">Recurso financeiro para auxílio financeiro a estudantes</t>
  </si>
  <si>
    <t xml:space="preserve">Assegurar recursos financeiros para participação de estudantes em Olimpíadas Acadêmicas</t>
  </si>
  <si>
    <t xml:space="preserve">A participação de discentes em olimpíadas acadêmicas, maratonas de programação e eventos afins é importante para difundir a imagem da UFFS e divulgar as ações desenvolvidas pelos discentes, docentes orientadores e cursos de graduação</t>
  </si>
  <si>
    <t xml:space="preserve">Objetivo 1 - Desenvolvimento do Ensino de Graduação Objetivo específico 11 - Fomentar a qualificação do ensino de Graduação da Universidade</t>
  </si>
  <si>
    <t xml:space="preserve">0354 - Ampliar a taxa de conclusão dos estudantes da graduação, em instituições públicas e privadas, promovendo a permanência, a equidade e valorizando a diversidade</t>
  </si>
  <si>
    <t xml:space="preserve">BolsasUFFS Portas Abertas</t>
  </si>
  <si>
    <t xml:space="preserve">Recursos financeiros para pagamento de bolsas para monitores do evento UFFS Portas Abertas e de atividades similares</t>
  </si>
  <si>
    <t xml:space="preserve">Assegurar recursos financeiros para pagamento de monitores de eventos acadêmicos de divulgação institucional</t>
  </si>
  <si>
    <t xml:space="preserve">O Programa UFFS Portas Abertas é uma ação estratégica de divulgação ao principal público-alvo da UFFS, que são os estudantes do Ensino Médio. Para fomentar esse importante evento, pretende-se, com essa ação, garantir o custeio de bolsas aos monitores que atuam na organização das atividades</t>
  </si>
  <si>
    <t xml:space="preserve">Objetivo 1 - Desenvolvimento do Ensino de Graduação Objetivo específico 8 - Qualificar as políticas institucionais de ingresso para os cursos de Graduação. Meta 4 - Trabalhar pela ocupação de 100% das vagas ofertadas pelos cursos. Objetivo específico 10 - Ampliar a oferta de vagas em cursos de Graduação da Universidade. Objetivo 13 - Fortalecimento da divulgação da UFFS Objetivo específico 2 - Ampliar as ações de divulgação institucional. Objetivo específico 3 - Desenvolver ações para comunicação com a comunidade acadêmica</t>
  </si>
  <si>
    <t xml:space="preserve">Bolsasde Tutoria Acadêmica</t>
  </si>
  <si>
    <t xml:space="preserve">Recurso financeiro para pagamento de bolsas de tutoria acadêmica</t>
  </si>
  <si>
    <t xml:space="preserve">Assegurar recursos financeiros para 06 bolsistas de Tutoria Acadêmica</t>
  </si>
  <si>
    <t xml:space="preserve">PROGRAD005</t>
  </si>
  <si>
    <t xml:space="preserve">Custeio de atividades da DPGRAD</t>
  </si>
  <si>
    <t xml:space="preserve">Seguro de Acidentes Pessoais</t>
  </si>
  <si>
    <t xml:space="preserve">Custeio do seguro de acidentes pessoais para estudantes e estagiários da UFFS</t>
  </si>
  <si>
    <t xml:space="preserve">Assegurar o custeio do seguro de acidentes pessoais para 100% dos estudantes e estagiários da UFFS</t>
  </si>
  <si>
    <t xml:space="preserve">Em cumprimento à LEI Nº 11.788, DE 25 DE SETEMBRO DE 2008 - Lei do Estágio, bem como a acordos/compromissos assumidos</t>
  </si>
  <si>
    <t xml:space="preserve">Objetivo 1 - Desenvolvimento do Ensino de Graduação. Objetivo específico 11 - Fomentar a qualificação do ensino de Graduação da Universidade. Objetivo 4 - Desenvolvimento da Pesquisa Científica, da Tecnologia e da Inovação. Objetivo 6 - Desenvolvimento da Extensão</t>
  </si>
  <si>
    <t xml:space="preserve">Instrumento de avaliação prevê "cad Sobre a Graduação, existem programas, projetos ou atividades / que oportunizam mobilidade acadêmica ou estágio não obrigatório remunerado?". O seguro é requisito obrigatório para os estagiários e, com a inserção da extensão nos currículos, a UFFS está retomando o contrato do seguro para todos os estudantes</t>
  </si>
  <si>
    <t xml:space="preserve">MG005N0100N</t>
  </si>
  <si>
    <t xml:space="preserve">Pagamento de GECC processos seletivos</t>
  </si>
  <si>
    <t xml:space="preserve">Custeio de Gratificação de encargos de Cursos e Concursos para os servidores atuantes nos processos seletivos do PIN e do Pró-Imigrante</t>
  </si>
  <si>
    <t xml:space="preserve">Assegurar o custeio do GECC para 100% dos servidores atuantes nos processos seletivos do PIN e Pró-Imigrante</t>
  </si>
  <si>
    <t xml:space="preserve">A atuação dos servidores nos processos seletivos PIN e Pró-Imigrante se configura como atividade extra, que ultrapassa as responsabilidades regulares dos servidores</t>
  </si>
  <si>
    <t xml:space="preserve">Objetivo 1 - Desenvolvimento do Ensino de Graduação. Objetivo específico 16 - Gerir os processos seletivos de ingresso na Graduação. Objetivo específico 17 - Promover a integração com outros setores da UFFS para a inclusão de estudantes estrangeiros</t>
  </si>
  <si>
    <t xml:space="preserve">São amplamente divulgados os processos seletivos da graduação, bem como os programas, eventos e ações desenvolvidas pela unidade</t>
  </si>
  <si>
    <t xml:space="preserve">Custeio de publicações DPGRAD</t>
  </si>
  <si>
    <t xml:space="preserve">Recursos para publicizar ações dos Programas e políticas da Graduação</t>
  </si>
  <si>
    <t xml:space="preserve">Garantir o custeio de, no mínimo, uma publicação anual para cada Programa da Graduação</t>
  </si>
  <si>
    <t xml:space="preserve">A publicização dos resultados das ações e dos Programas é fundamental para que a produção do conhecimento alcance seus fins</t>
  </si>
  <si>
    <t xml:space="preserve">Objetivo 5 - Fortalecimento da Produção Científica e Tecnológica Institucionais Objetivo específico 2 - Divulgar os resultados da produção científica e tecnológica da UFFS</t>
  </si>
  <si>
    <t xml:space="preserve">3.1.2.1 Impacto Social Referente à percepção sobre os Impactos Sociais, se a UFFS promove ou incentiva ações de igualdade e inclusão social, divulgação científica e produção intelectual, preservação do meio ambiente, troca de conhecimentos com a comunidade regional e empreendedorismo e inovação tecnológica</t>
  </si>
  <si>
    <t xml:space="preserve">PROGRAD006</t>
  </si>
  <si>
    <t xml:space="preserve">Programa Incluir</t>
  </si>
  <si>
    <t xml:space="preserve">Equipamentos - Núcleos de Acessibilidade</t>
  </si>
  <si>
    <t xml:space="preserve">Aquisição de equipamentos para os Núcleos de Acessibilidade</t>
  </si>
  <si>
    <t xml:space="preserve">Assegurar materiais/equipamentos necessários para o atendimento realizado pelos campi e setores de acessibilidade dos campi</t>
  </si>
  <si>
    <t xml:space="preserve">Fornecer suporte de materiais/equipamentos para o trabalho desenvolvido pelos setores de acessibilidade dos campi</t>
  </si>
  <si>
    <t xml:space="preserve">Objetivo 1 - Desenvolvimento do Ensino de Graduação. Objetivo específico 9 - Implementar e qualificar a política de acessibilidade no âmbito institucional e dos cursos de Graduação</t>
  </si>
  <si>
    <t xml:space="preserve">MG006N6000N</t>
  </si>
  <si>
    <t xml:space="preserve">Materiais - Núcleos de Acessibilidade</t>
  </si>
  <si>
    <t xml:space="preserve">Aquisição de materiais para os Núcleos de Acessibilidade</t>
  </si>
  <si>
    <t xml:space="preserve">Passagens para capacitação dos servidores que atuam na DPGRAD, nos setores de acessibilidade e nos campi</t>
  </si>
  <si>
    <t xml:space="preserve">Recursos de custeio para o desenvolvimento de ações de qualificação dos servidores dos servidores da DPGRAD, dos setores de acessibilidade e dos campi</t>
  </si>
  <si>
    <t xml:space="preserve">Assegurar recursos financeiros para custeio de 100% das ações previstas</t>
  </si>
  <si>
    <t xml:space="preserve">Participação em eventos de (cursos, seminários, congressos, visitas técnicas) que contribuam para a capacitação dos servidores que atuam na DPGRAD, nos setores de acessibilidade e nos campi</t>
  </si>
  <si>
    <t xml:space="preserve">Diárias para capacitação dos servidores que atuam na DPGRAD, nos setores de acessibilidade e nos campi</t>
  </si>
  <si>
    <t xml:space="preserve">PROGRAD007</t>
  </si>
  <si>
    <t xml:space="preserve">Manutenção dos serviços ofertados pelo Sistema de Bibliotecas</t>
  </si>
  <si>
    <t xml:space="preserve">Contratação de Biblioteca Virtual</t>
  </si>
  <si>
    <t xml:space="preserve">Assinatura de biblioteca virtual</t>
  </si>
  <si>
    <t xml:space="preserve">4000 licenças</t>
  </si>
  <si>
    <t xml:space="preserve">Necessidade de acervo virtual para que o Sistema de Bibliotecas possa garantir a bibliografia básica e complementar para os cursos de graduação, bem como dar suporte ao desenvolvimento da pesquisa e da pós-graduação e da extensão e cultura</t>
  </si>
  <si>
    <t xml:space="preserve">Objetivo específico 12 - Ampliar o acervo bibliográfico disponibilizado aos estudantes da Universidade, bem como prover as bibliotecas de sistemas de segurança do acervo</t>
  </si>
  <si>
    <t xml:space="preserve">Há a sugestão de "Qualificar o acervo da biblioteca" e "Adquirir novas obras para o acervo da biblioteca, em consonância com os projetos curriculares dos cursos de graduação e pós-graduação, com a pesquisa e a extensão" (p. 176-177)</t>
  </si>
  <si>
    <t xml:space="preserve">MG007N9500N</t>
  </si>
  <si>
    <t xml:space="preserve">Aquisição de material bibliográfico - livros nacionais</t>
  </si>
  <si>
    <t xml:space="preserve">Aquisição de livros físicos</t>
  </si>
  <si>
    <t xml:space="preserve">2000 exemplares</t>
  </si>
  <si>
    <t xml:space="preserve">Necessidade de acervo físico para que o Sistema de Bibliotecas possa garantir a bibliografia básica e complementar para os cursos de graduação, bem como dar suporte ao desenvolvimento da pesquisa e da pós-graduação e da extensão e cultura</t>
  </si>
  <si>
    <t xml:space="preserve">PROGRAD008</t>
  </si>
  <si>
    <t xml:space="preserve">Apoio à educação a distância</t>
  </si>
  <si>
    <t xml:space="preserve">Pagamento de GECC para capacitação em EAD</t>
  </si>
  <si>
    <t xml:space="preserve">Número de horas de instrutoria e produção de material didático</t>
  </si>
  <si>
    <t xml:space="preserve">800 horas</t>
  </si>
  <si>
    <t xml:space="preserve">Necessidade de atender a demanda de capacitação específica para Educação a Distância - EaD e para o ambiente virtual de ensino e de aprendizagem, conforme proposto na Resolução Nº 42/CONSUNI CGAE/UFFS/2023</t>
  </si>
  <si>
    <t xml:space="preserve">Objetivo específico 04 - Construir a Política de Formação Continuada para os docentes da UFFS Objetivo específico 14 - Aperfeiçoar a gestão das atividades docentes</t>
  </si>
  <si>
    <t xml:space="preserve">Há sugestão de inserir "Fomento para atividades de capacitação docentes" na página 64</t>
  </si>
  <si>
    <t xml:space="preserve">MG008N0100N</t>
  </si>
  <si>
    <t xml:space="preserve">21D7</t>
  </si>
  <si>
    <t xml:space="preserve">PROPEPG</t>
  </si>
  <si>
    <t xml:space="preserve">PROPEPG002</t>
  </si>
  <si>
    <t xml:space="preserve">Fomento aos Grupos de Trabalho (GTs) da Pós-Graduação</t>
  </si>
  <si>
    <t xml:space="preserve">Subsidiar a estruturação e adequação de Grupos de Trabalho da Pós-Graduação, por meio de fomento para orientações aos docentes do GT para a elaboração de propostas de novos cursos de mestrado e doutorado, promovidas através de seminários, consultorias e tutorias</t>
  </si>
  <si>
    <t xml:space="preserve">Número de cursos de mestrado e doutorado</t>
  </si>
  <si>
    <t xml:space="preserve">Submeter 4 (quatro) propostas de curso de Doutorado e 2 (duas) propostas para novos Programas de Mestrado Acadêmico e Profissional</t>
  </si>
  <si>
    <t xml:space="preserve">A expansão da Pós-Graduação da UFFS sugere a criação de novos cursos e programas de mestrado e doutorado. Especialmente para consolidar os programas e a própria instituição, há necessidade de investir em propostas de doutorados. Os docentes que integram os GTs necessitam de orientações de especialistas na área proposta e que tenham uma inserção na CAPES, para que as propostas sejam elaboradas com bastante critério e qualidade para serem aprovadas</t>
  </si>
  <si>
    <t xml:space="preserve">Objetivo 02 - Desenvolvimento da Pós-Graduação Stricto Sensu</t>
  </si>
  <si>
    <t xml:space="preserve">PROPEPG004</t>
  </si>
  <si>
    <t xml:space="preserve">Consultoria externa aos programas de pós-graduação da UFFS</t>
  </si>
  <si>
    <t xml:space="preserve">Oferecer aos programas de pós-graduação tutorias de profissionais de área específica ao programa, uma por semestre, conforme a disponibilidade do tutor</t>
  </si>
  <si>
    <t xml:space="preserve">Conceito CAPES dos PPGs</t>
  </si>
  <si>
    <t xml:space="preserve">Qualificar os 19 programas existentes e os que serão implantados para elevação do Conceito CAPES</t>
  </si>
  <si>
    <t xml:space="preserve">Consolidação dos programas através da qualificação, de acordo com os critérios estabelecidos na avaliação quadrienal da CAPES</t>
  </si>
  <si>
    <t xml:space="preserve">PROPEPG005</t>
  </si>
  <si>
    <t xml:space="preserve">Programa de Apoio à Pós-Graduação Institucional (PROAP Institucional) (Auxílio a discentes)</t>
  </si>
  <si>
    <t xml:space="preserve">Destinar recursos financeiros através de PROAP Institucional para os programas e cursos de Pós-Graduação Stricto Sensu, para custeio nas modalidades previstas em regulamentação interna, tais como ações de pesquisa, participação e realização de eventos, diárias e passagens, publicações, traduções, dentre outras</t>
  </si>
  <si>
    <t xml:space="preserve">Número de programas que farão uso do PROAP institucional</t>
  </si>
  <si>
    <t xml:space="preserve">Atender 100% dos PPGs da UFFS com recursos de PROAP institucional para demandas de custeio previstas em regulamentação interna em 2025</t>
  </si>
  <si>
    <t xml:space="preserve">Esta ação tem como finalidade qualificar os Programas de Pós-Graduação (PPGs) da UFFS, por meio da disponibilização de recursos financeiros destinados ao desenvolvimento de atividades de ensino e pesquisa</t>
  </si>
  <si>
    <t xml:space="preserve">20GK</t>
  </si>
  <si>
    <t xml:space="preserve">Programa de Apoio à Pós-Graduação Institucional (PROAP Institucional)</t>
  </si>
  <si>
    <t xml:space="preserve">Programa de Apoio à Pós-Graduação Institucional (PROAP Institucional) (Serviço de tradução e publicação)</t>
  </si>
  <si>
    <t xml:space="preserve">Programa de Apoio à Pós-Graduação Institucional (PROAP Institucional) (Material consumível para laboratório)</t>
  </si>
  <si>
    <t xml:space="preserve">PROPEPG006</t>
  </si>
  <si>
    <t xml:space="preserve">Bolsasde Pós-Graduação (BolsasInstitucionais de ampla concorrência aos discentes de mestrado de cada um dos 17 PPGs da UFFS no valor de R$ 2.100,00, pagas por 12 meses) + demanda de 1 PPG novo</t>
  </si>
  <si>
    <t xml:space="preserve">Lançamento e manutenção de bolsas institucionais para alunos de mestrado e de doutorado, e de bolsas indígenas para alunos de lato e stricto sensu</t>
  </si>
  <si>
    <t xml:space="preserve">Número de bolsas</t>
  </si>
  <si>
    <t xml:space="preserve">Ofertar 394 bolsas de mestrado, 124 bolsas de doutorado e 48 bolsas indígenas para stricto sensu e 24 bolsas para lato sensu em 2025</t>
  </si>
  <si>
    <t xml:space="preserve">A oferta de bolsas institucionais justifica-se pela atendimento aos programas e manutenção de alunos em dedicação integral nas atividades dos mestrados e doutorados, propiciando a qualificação das produções científicas e acadêmicas. Sobre as bolsas indígenas, existe a necessidade de atender a política de acesso e permanência aos povos indígenas nos programas de pós-graduação lato e stricto sensu (PIN)</t>
  </si>
  <si>
    <t xml:space="preserve">Bolsasde Pós-Graduação (Bolsasde doutorado institucional de ampla concorrência aos discentes de doutorado de cada um dos 4 PPGs da UFFS no valor de R$ 3.100,00, pagas por 12 meses) + demanda de novo edital de bolsas de doutorado para os 5 PPGs</t>
  </si>
  <si>
    <t xml:space="preserve">Bolsasde Pós-Graduação (Auxílios para Indígenas Stricto Sensu - PROGRAMA INDÍGENA (PIN), pagas por 12 meses)</t>
  </si>
  <si>
    <t xml:space="preserve">Bolsasde Pós-Graduação (Auxílios para Indígenas Lato Sensu - PROGRAMA INDÍGENA (PIN), pagas por 12 meses)</t>
  </si>
  <si>
    <t xml:space="preserve">PROPEPG016</t>
  </si>
  <si>
    <t xml:space="preserve">Edital de fomento aos projetos de pesquisa, desenvolvimento tecnológico e inovação, com ênfase na Pós-graduação (Material consumível para laboratório)</t>
  </si>
  <si>
    <t xml:space="preserve">Recursos institucionais de fomento aos pesquisadores, para despesas correntes e de capital, por meio termos de outorga em subprojetos contemplados em editais de pesquisa</t>
  </si>
  <si>
    <t xml:space="preserve">Número de produções qualificadas, tais como: patentes/software, artigos de periódicos, livros e capítulos. Resultados apresentados em eventos da UFFS e em eventos externos (Regionais, Nacionais e Internacionais)</t>
  </si>
  <si>
    <t xml:space="preserve">Lançar, ao menos, um edital de fomento à Pesquisa em 2025</t>
  </si>
  <si>
    <t xml:space="preserve">Fortalecer os grupos de pesquisa e programas de pós-graduação, qualificando os indicadores de produção científica e tecnológica da UFFS</t>
  </si>
  <si>
    <t xml:space="preserve">Objetivo 04 - Desenvolvimento da Pesquisa Científica, da Tecnologia e da Inovação</t>
  </si>
  <si>
    <t xml:space="preserve">Desenvolver estratégias para integrar o conhecimento de áreas afins e potencializar o aprendizado</t>
  </si>
  <si>
    <t xml:space="preserve">Edital de fomento aos projetos de pesquisa, desenvolvimento tecnológico e inovação, com ênfase na Pós-graduação (Fomento de capital aos grupos de pesquisa)</t>
  </si>
  <si>
    <t xml:space="preserve">5838 - Direitos Pluriétnicos Culturais e Sociais para o Pleno Exercício da Cidadania e o Bem Viver dos Povos Indígenas</t>
  </si>
  <si>
    <t xml:space="preserve">Edital de fomento aos projetos de pesquisa, desenvolvimento tecnológico e inovação, com ênfase na Pós-graduação (Serviços de terceiros para fomento ao pesquisador)</t>
  </si>
  <si>
    <t xml:space="preserve">PROPEPG020</t>
  </si>
  <si>
    <t xml:space="preserve">Taxa de Administração para Fundação de Apoio - 7% do valor previsto para CVs (rever valor dos CVs)</t>
  </si>
  <si>
    <t xml:space="preserve">Repasse de recursos de fundações de amparo à pesquisa dos estados do Rio Grande do Sul, Santa Catarina e Paraná (FAPERGS, FAPESC, Fundação Araucária), por meio do serviço administrativo/financeiro realizado por fundação de apoio para auxílio ao pesquisador e bolsas de IC e IT destinadas aos discentes da UFFS</t>
  </si>
  <si>
    <t xml:space="preserve">Recurso captado proveniente de agências de fomento</t>
  </si>
  <si>
    <t xml:space="preserve">Garantir a execução de 100% dos recursos de convênios firmados entre a UFFS e agências de fomento em Pesquisa que necessitarem de contratação de fundação de apoio</t>
  </si>
  <si>
    <t xml:space="preserve">Fortalecimento da inserção dos estudantes na pesquisa, fortalecimento dos grupos de pesquisa, ampliação da produção científica da UFFS a partir da cooperação técnica das fundações de amparo à pesquisa</t>
  </si>
  <si>
    <t xml:space="preserve">Objetivo 10 - Gestão Universitária para Apoio ao Ensino, Pesquisa, Extensão e Cultura</t>
  </si>
  <si>
    <t xml:space="preserve">Prioridade: Participar de atividades e estudos que se relacionem com a melhoria do exercício de suas funções</t>
  </si>
  <si>
    <t xml:space="preserve">PROPEPG021</t>
  </si>
  <si>
    <t xml:space="preserve">Bolsasde Pesquisa (Bolsasde IC e IT (jan./ago., edital vigente, 117 bolsas por mês totalizando 936 bolsas))</t>
  </si>
  <si>
    <t xml:space="preserve">Lançamento e manutenção de bolsas relativas ao PRÓ-ICT por meio de editais anuais de iniciação científica e tecnológica</t>
  </si>
  <si>
    <t xml:space="preserve">Ofertar mais 120 bolsas a partir de novo edital de IC/IT em 2025</t>
  </si>
  <si>
    <t xml:space="preserve">Fortalecimento de ações do PRO-ICT e inserção de alunos da graduação em subprojetos de iniciação científica e tecnológica, buscando qualificar os indicadores de produção científica e despertando o interesse contínuo na pesquisa e pós-graduação</t>
  </si>
  <si>
    <t xml:space="preserve">Uma das prioridades para os estudantes é o interesse para as oportunidades de se desenvolver na pesquisa e na extensão, associadas ao ensino. Outra prioridade é buscar fontes diversificadas para potencializar o aprendizado e não se restringir ao conteúdo das disciplinas. Portanto, o estudante necessita ter acesso a outras oportunidades e fontes diversificadas</t>
  </si>
  <si>
    <t xml:space="preserve">Ampliar a qualidade dos ensinos médio, técnico e superior, preparando cidadãos e cidadãs para lidar com os desafios profissionais e éticos em um mundo em intensa transformação tecnológica. -Ampliar o desenvolvimento da ciência, tecnologia e inovação para o fortalecimento do Sistema Nacional de CT&amp;I, a cooperação Estado, institutos de pesquisa-empresas e a cooperação internacional para superação de desafios tecnológicos e ampliação da capacidade</t>
  </si>
  <si>
    <t xml:space="preserve">Bolsasde Pesquisa (Bolsasde IC e IT (set../dez., novo edital, 117 bolsas pagas por mês, totalizando 468 bolsas))</t>
  </si>
  <si>
    <t xml:space="preserve">PROPEPG029</t>
  </si>
  <si>
    <t xml:space="preserve">Jornada de Iniciação Científica (JIC), Simpósio de Pós-Graduação do Sul do Brasil (SIMPÓS) e Prêmio Jovem Pesquisador</t>
  </si>
  <si>
    <t xml:space="preserve">Transporte para permitir que servidores e estudantes possam se deslocar até o Campus de organização da JIC</t>
  </si>
  <si>
    <t xml:space="preserve">Número de trabalhos apresentados e publicados nos eventos</t>
  </si>
  <si>
    <t xml:space="preserve">Promover a realização de 1 (um) evento científico para a pesquisa e 1 (um) evento científico para a Pós-Graduação, por campus, em 2025</t>
  </si>
  <si>
    <t xml:space="preserve">Socialização das pesquisas científicas e tecnológicas e das dissertações realizadas na UFFS e por outras Instituições. Fortalecimento do Programa de Iniciação Científica e Tecnológica, das produções acadêmicas dos discentes da Pós-Graduação, reconhecendo a qualidade dos trabalhos desenvolvidos na UFFS, dando visibilidade à Universidade no âmbito nacional</t>
  </si>
  <si>
    <t xml:space="preserve">Organização dos eventos, previsão de palestrantes, avaliadores ad hoc, organização da logística dos eventos. Premiação dos melhores trabalhos</t>
  </si>
  <si>
    <t xml:space="preserve">Jornada de Iniciação Científica (JIC), Simpósio de Pós-Graduação do Sul do Brasil (SIMPÓS) e Prêmio Jovem Pesquisador (Auxílio Prêmio Jovem Pesquisador)</t>
  </si>
  <si>
    <t xml:space="preserve">Passagens para palestrantes se deslocarem até o Campus de organização da JIC</t>
  </si>
  <si>
    <t xml:space="preserve">PROPEPG031</t>
  </si>
  <si>
    <t xml:space="preserve">Atribuição de DOI aos artigos científicos dos periódicos da UFFS</t>
  </si>
  <si>
    <t xml:space="preserve">Disponibilizar recursos financeiros para pagamento dos artigos científicos que receberão atribuição de DOI em 2020 e pagamento da anuidade da institucional ABEC e pagamento por periódico</t>
  </si>
  <si>
    <t xml:space="preserve">Número de DOI atribuídos a artigos indexados nas bases de dados</t>
  </si>
  <si>
    <t xml:space="preserve">Atribuir DOI a 100% dos artigos científicos publicados nos periódicos da UFFS</t>
  </si>
  <si>
    <t xml:space="preserve">Fortalecer os periódicos da UFFS e possibilitar a avaliação dos artigos científicos de acordo com o Qualis CAPES</t>
  </si>
  <si>
    <t xml:space="preserve">Objetivo 05 - Fortalecimento da Produção Científica e Tecnológica Institucionais</t>
  </si>
  <si>
    <t xml:space="preserve">Prioridade: Aplicar soluções tecnológicas que simplifiquem processos e procedimentos de atendimento ao público</t>
  </si>
  <si>
    <t xml:space="preserve">PROPEPG035</t>
  </si>
  <si>
    <t xml:space="preserve">Manutenção da contratação do sistema de verificação de similaridade</t>
  </si>
  <si>
    <t xml:space="preserve">A solução será utilizada para detecção de possíveis plágios em trabalhos de conclusão de curso como monografias, dissertações, teses e relatórios, bem como em artigos científicos de periódicos da UFFS, dentre outras finalidades</t>
  </si>
  <si>
    <t xml:space="preserve">Trabalhos submetidos à verificação</t>
  </si>
  <si>
    <t xml:space="preserve">Garantir a confiabilidade em 100% dos trabalhos acadêmicos e científicos da UFFS em 2025</t>
  </si>
  <si>
    <t xml:space="preserve">Prevenir e detectar possíveis plágios em trabalhos acadêmicos e científicos da UFFS</t>
  </si>
  <si>
    <t xml:space="preserve">PROPEPG036</t>
  </si>
  <si>
    <t xml:space="preserve">Ressarcimento de taxas de publicações e traduções em periódicos</t>
  </si>
  <si>
    <t xml:space="preserve">Fomento aos servidores da UFFS para reembolso de taxas de publicações de artigos em periódicos pagos</t>
  </si>
  <si>
    <t xml:space="preserve">Número de reembolsos de taxas de publicações</t>
  </si>
  <si>
    <t xml:space="preserve">Alguns periódicos nacionais e internacionais cobram taxa para publicação de artigos em suas edições. Visando aumentar as publicações da UFFS nos diversos periódicos com estratos superiores Qualis/CAPES ou fator de impacto relevante, a UFFS prevê a manutenção de edital conjunto entre PROPEPG, PROEC e AGIITEC, de demanda contínua, ou outro instrumento normativo que contemple o ressarcimento aos servidores da UFFS que pretendem publicar nestes periódicos</t>
  </si>
  <si>
    <t xml:space="preserve">PROPEPG037</t>
  </si>
  <si>
    <t xml:space="preserve">Esta ação visa o planejamento de despesas com a manutenção de atividades administrativas da PROPEPG, como reuniões de trabalho, visitas técnicas, representação institucional em órgãos e eventos nacionais, realização de eventos esporádicos, e aquisição de materiais, de acordo com a necessidade</t>
  </si>
  <si>
    <t xml:space="preserve">Atendimento de 100% das demandas de diárias</t>
  </si>
  <si>
    <t xml:space="preserve">Pagamento de diárias para atender às demandas da Pró-Reitoria</t>
  </si>
  <si>
    <t xml:space="preserve">A gestão da PROPEPG envolve uma série de atividades administrativas que demandam recursos para transporte e deslocamento de servidores a serviço, bem como decisões estratégicas nas áreas inerentes à pesquisa e à pós-graduação que dependam de recursos orçamentários</t>
  </si>
  <si>
    <t xml:space="preserve">Prioridade: Ser capaz de tomar decisões em situações urgentes</t>
  </si>
  <si>
    <t xml:space="preserve">Atendimento de 100% das demandas de passagens</t>
  </si>
  <si>
    <t xml:space="preserve">Pagamento de passagens para atender às demandas da Pró-Reitoria</t>
  </si>
  <si>
    <t xml:space="preserve">Gestão da Unidade (Contratação de serviço de confecção dos formulários para a impressão de diplomas e certificados)</t>
  </si>
  <si>
    <t xml:space="preserve">Atendimento de 100% das demandas de diplomas e certificados</t>
  </si>
  <si>
    <t xml:space="preserve">Aquisição de formulários para emissão de diplomas e certificados</t>
  </si>
  <si>
    <t xml:space="preserve">Gestão da Unidade (Contratação de estagiários - CPP e CEUA)</t>
  </si>
  <si>
    <t xml:space="preserve">Contratação de 2 estagiários</t>
  </si>
  <si>
    <t xml:space="preserve">Contratação de estagiários para atender às demandas da Pró-Reitoria</t>
  </si>
  <si>
    <t xml:space="preserve">PROPEPG039</t>
  </si>
  <si>
    <t xml:space="preserve">Gestão de convênios de Pesquisa e Pós-Graduação com agências de fomento (Fonte 0181-convênios)</t>
  </si>
  <si>
    <t xml:space="preserve">Gestão dos recursos financeiros provindos de editais externos de fomento à Pesquisa e Pós-Graduação, recebidos pela UFFS via pagamento de GRU</t>
  </si>
  <si>
    <t xml:space="preserve">Convênios firmados entre a UFFS e agências de fomento em Pesquisa e Pós-Graduação. Número de GRUs emitidas para execução dos convênios</t>
  </si>
  <si>
    <t xml:space="preserve">Garantir a execução de 100% dos recursos de convênios firmados entre a UFFS e agências de fomento em Pesquisa e a Pós-Graduação</t>
  </si>
  <si>
    <t xml:space="preserve">Os convênios firmados entre a UFFS e a Fundação Araucária, agência de fomento do Paraná, preveem o repasse de recursos à UFFS via pagamento de GRU. Os valores entram na conta da UFFS e precisam estar lançados na LOA para que sejam executados. Portanto, esta demanda entra como uma ação no Planejamento Anual da PROPEPG, para que seja contemplado no orçamento. Importante destacar que se trata de recursos externos, portanto, não entram no orçamento institucional. Dos recursos previstos estão: Editais de bolsas de IC e IT PIBIC/PIBITI, editais de bolsas PIBIS, editais de bolsas de Pós-Graduação (Mestrado e Doutorado, Técnico e Sênior)</t>
  </si>
  <si>
    <t xml:space="preserve">Objetivo 02 - Desenvolvimento da Pós-Graduação Stricto Sensu; Objetivo 05 - Fortalecimento da Produção Científica e Tecnológica Institucionais</t>
  </si>
  <si>
    <t xml:space="preserve">0357 - Apoiar a formação em nível de mestrado para a melhoria e o fortalecimento da ciência, das artes, da cultura, da tecnologia e da inovação e suas estruturas, incluindo ações indutoras para o enfrentamento das desigualdades regionais e vulnerabilidades sociais para o desenvolvimento sustentável do país. 0360 - Promover a criação e o fortalecimento de ecossistemas de inovação nas Universidades, com vistas a impulsionar a capacidade de pesquisa, desenvolvimento e empreendedorismo</t>
  </si>
  <si>
    <t xml:space="preserve">#A CAPTAR#</t>
  </si>
  <si>
    <t xml:space="preserve">PROPEPG040</t>
  </si>
  <si>
    <t xml:space="preserve">Contrapartida da UFFS para firmar convênios com Agências de Fomento</t>
  </si>
  <si>
    <t xml:space="preserve">Contrapartida de recursos institucionais de fomento aos pesquisadores, para despesas correntes e de capital, por meio termos de outorga em subprojetos contemplados em edital conjunto com a FAPESC</t>
  </si>
  <si>
    <t xml:space="preserve">Lançar, ao menos, um edital de fomento à Pesquisa, em conjunto com a FAPESC, em 2025</t>
  </si>
  <si>
    <t xml:space="preserve">PROPEPG041</t>
  </si>
  <si>
    <t xml:space="preserve">Fomento para execução do Programa Universidade Aberta do Brasil (UAB - CAPES)</t>
  </si>
  <si>
    <t xml:space="preserve">Fomento para implantação de cursos de Especialização à distância pela Universidade Aberta do Brasil, em parceria com Instituições Públicas Federais e Munícipios nos três estados do Sul do Brasil. Tendo em vista a característica das ofertas, em que há articulação com outras instituições e os Polos são em diferentes munícipios, há constante demanda por deslocamento aos Polos, e reuniões na CAPES</t>
  </si>
  <si>
    <t xml:space="preserve">Número de Cursos de Especialização</t>
  </si>
  <si>
    <t xml:space="preserve">Garantir a implantação dos cursos de Especialização pela UAB</t>
  </si>
  <si>
    <t xml:space="preserve">Fortalecimento da pós-graduação Lato Sensu e ampliação do acesso a cursos de Especialização gratuitos</t>
  </si>
  <si>
    <t xml:space="preserve">Objetivo 03 - Desenvolvimento da Pós-Graduação lato sensu</t>
  </si>
  <si>
    <t xml:space="preserve">0461 - Oferecer aos professores e profissionais da educação básica a formação continuada por meio de especializações, mestrados e doutorados, ofertados de forma presencial e a distância</t>
  </si>
  <si>
    <t xml:space="preserve">Fomento para implantação de novos cursos de Residência Uniprofissional, Multiprofissional e Médica</t>
  </si>
  <si>
    <t xml:space="preserve">Com base no Plano Plurianual 2024-2027 e considerando as propostas de novos cursos de Residência Médica, Uniprofissional e Multiprofissional em avaliação no MEC, essa ação visão planejamento de despesas com deslocamentos e reuniões de trabalho com os cenários de prática dos diferentes munícipios em que a UFFS possui e possuirá programas</t>
  </si>
  <si>
    <t xml:space="preserve">Número de cursos de Residências Médicas, Multiprofissionais e Uniprofissionais</t>
  </si>
  <si>
    <t xml:space="preserve">Aumentar o número de cursos de Residências em Saúde</t>
  </si>
  <si>
    <t xml:space="preserve">0354 - Incentivar o aumento de vagas e a criação de novos cursos médicos nas Universidades Federais, com ênfase em regiões com maior carência de profissionais, otimizando a capacitação dos profissionais em área da saúde em nível de pós-graduação. 0356 - Fortalecer os cenários de prática e o exercício da preceptoria para a graduação, pós-graduação e residências em saúde</t>
  </si>
  <si>
    <t xml:space="preserve">PROPEPG043</t>
  </si>
  <si>
    <t xml:space="preserve">PROPLAN</t>
  </si>
  <si>
    <t xml:space="preserve">PROPLAN001</t>
  </si>
  <si>
    <t xml:space="preserve">Gestão das Atividades e Serviços da PROPLAN</t>
  </si>
  <si>
    <t xml:space="preserve">Assessorar o Reitor no planejamento e execução das atividades relacionadas à Pró-Reitoria</t>
  </si>
  <si>
    <t xml:space="preserve">Número de ações e atividades realizadas com foco em gestão de desempenho</t>
  </si>
  <si>
    <t xml:space="preserve">Atender as demandas de assessoria com foco no desempenho da gestão. Número de atividades realizadas com resolutividade</t>
  </si>
  <si>
    <t xml:space="preserve">Necessidade de aperfeiçoamento contínuo da gestão com foco estratégico e desempenho institucional</t>
  </si>
  <si>
    <t xml:space="preserve">A ação materializa o PDI 2019-2023 (eixo: 8 (pág. 176); Item 8.3 (pág. 187); Itens 8.3.1 (pág. 189) e 8.3.2 (pág. 191), e o PDI 2025-2032 (Eixo 4 - Governança pública, estrutura organizacional e administrativa e seus respectivos temas estruturantes específicos e transversais)</t>
  </si>
  <si>
    <t xml:space="preserve">A ação contribui para melhorar o desempenho institucional da UFFS (eixo 1 - Planejamento e Avaliação Institucional) e (eixo 3 - Políticas Acadêmicas), ambos avaliados com notas abaixo de 3 em 2024</t>
  </si>
  <si>
    <t xml:space="preserve">PPA 2024-2027 (objetivos 0351 e 0362)</t>
  </si>
  <si>
    <t xml:space="preserve">A ação está em consonância como o Plano Novo Viver Sem Limite (eixos: I, II, III, IV e V) - págs. 13 a 25)</t>
  </si>
  <si>
    <t xml:space="preserve">MN070N0100N</t>
  </si>
  <si>
    <t xml:space="preserve">MN080N0100N</t>
  </si>
  <si>
    <t xml:space="preserve">PROPLAN002</t>
  </si>
  <si>
    <t xml:space="preserve">Gerenciar o processo de produção do PDI 2025-2032</t>
  </si>
  <si>
    <t xml:space="preserve">Gerenciar a organização, sistematização, elaboração e validação do PDI 2025-2032 e entrega ao Conselho Curador (CONCUR) e ao CONSUNI</t>
  </si>
  <si>
    <t xml:space="preserve">Número de processos de gestão da metodologia de produção do PDI 2025-2032 (Publicação de três Portarias: Coordenação Geral, Comissão de Sistematização e Comissão de Validação, 1º Seminário do PDI (fase diagnóstica), organização dos GTs temáticos para produção do diagnóstico, publicação do documento final do diagnóstico do PDI, 2º Seminário do PDI (fase normativa), criação dos GTs por eixos estratégicos, temas estruturantes transversais, publicização do PDI, envolvimento com a Comunidade e Atores Institucionais</t>
  </si>
  <si>
    <t xml:space="preserve">Produção do PDI 2025-2032 até abril de 2025</t>
  </si>
  <si>
    <t xml:space="preserve">Atender o Art. 21 do Decreto 9.235/2017 e projetar a UFFS para o novo ciclo de desenvolvimento institucional</t>
  </si>
  <si>
    <t xml:space="preserve">A ação contribui para melhorar o desempenho institucional (eixo 1 - Planejamento e Avaliação Institucional) e (eixo 3 - Políticas Acadêmicas), ambos avaliados com notas abaixo de 3 em 2024</t>
  </si>
  <si>
    <t xml:space="preserve">PROPLAN003</t>
  </si>
  <si>
    <t xml:space="preserve">Transparência</t>
  </si>
  <si>
    <t xml:space="preserve">Coordenar a coleta e organização dos dados disponíveis nos diversos órgãos da Universidade</t>
  </si>
  <si>
    <t xml:space="preserve">Número de painéis ou base de dados disponíveis</t>
  </si>
  <si>
    <t xml:space="preserve">Organizar três painéis de dados</t>
  </si>
  <si>
    <t xml:space="preserve">Cumprir o Plano de Ação Gerencial da PROPLAN e as atribuições elencadas na Unidade SIGRH</t>
  </si>
  <si>
    <t xml:space="preserve">A ação fortalece o desenvolvimento institucional no âmbito da responsabilidade social (item 7 do PDI (pág. 150) e subitem 7.3 (pag. 159). Previsão de painéis de indicadores, ações de transparência e divulgação de informações institucionais</t>
  </si>
  <si>
    <t xml:space="preserve">A transparência na execução dos recursos teve uma nota ruim (2,31) na última vez que foi avaliada em 2021</t>
  </si>
  <si>
    <t xml:space="preserve">MN001N0100N</t>
  </si>
  <si>
    <t xml:space="preserve">PROPLAN004</t>
  </si>
  <si>
    <t xml:space="preserve">Modernizar o processo de produção do Planejamento Institucional Anual (PA UFFS)</t>
  </si>
  <si>
    <t xml:space="preserve">Contratação de licença ou aquisição de software especializado em planejamento estratégico integrado</t>
  </si>
  <si>
    <t xml:space="preserve">Número de licenças adquiridas</t>
  </si>
  <si>
    <t xml:space="preserve">Adquirir uma licença</t>
  </si>
  <si>
    <t xml:space="preserve">Cumprir a Resolução nº 52/2023 - CONSUNI - CAPGP (10.17.05), que estabelece as normas, diretrizes e metodologia para o planejamento institucional da Universidade Federal da Fronteira Sul (UFFS)</t>
  </si>
  <si>
    <t xml:space="preserve">Construção do planejamento anual previsto no item 8.3 do PDI</t>
  </si>
  <si>
    <t xml:space="preserve">A participação na elaboração do planejamento orçamentário teve uma nota ruim (2,31) na última vez que foi avaliada em 2021</t>
  </si>
  <si>
    <t xml:space="preserve">PROPLAN005</t>
  </si>
  <si>
    <t xml:space="preserve">Pagamento do PASEP 2025</t>
  </si>
  <si>
    <t xml:space="preserve">Cumprimento de obrigação fiscal</t>
  </si>
  <si>
    <t xml:space="preserve">Pagamento anual da obrigação fiscal realizado</t>
  </si>
  <si>
    <t xml:space="preserve">Realizar um pagamento anual</t>
  </si>
  <si>
    <t xml:space="preserve">Cumprir a Lei nº 9.715, de 25 de novembro de 1998</t>
  </si>
  <si>
    <t xml:space="preserve">A referida ação atende aos pressupostos do desenvolvimento institucional (PDI 2025-2031), item 11 (pág. 256), subitens 11.1 (pág. 256) e 11.2 (págs. 256 a 259)</t>
  </si>
  <si>
    <t xml:space="preserve">PROPLAN006</t>
  </si>
  <si>
    <t xml:space="preserve">Qualificação e capacitação dos servidores da Unidade</t>
  </si>
  <si>
    <t xml:space="preserve">Qualificação permanente e compartilhamento de capacitações realizados pelos servidores da Unidade</t>
  </si>
  <si>
    <t xml:space="preserve">Número de capacitações realizadas e compartilhamento de conteúdos entre os servidores da Unidade em áreas específicas e transversais da Unidade</t>
  </si>
  <si>
    <t xml:space="preserve">Atender 100% das demandas de capacitação e de cursos de curta duração prospectados na Unidade</t>
  </si>
  <si>
    <t xml:space="preserve">Qualificação e atualização permanente dos servidores da Unidade em áreas específicas e transversais</t>
  </si>
  <si>
    <t xml:space="preserve">A ação adere aos objetivos institucionais de promoção da excelência administrativa por meio de políticas e programas de capacitações voltados para os servidores docentes e técnico-administrativos em educação (item 8 do PDI (pág. 176)</t>
  </si>
  <si>
    <t xml:space="preserve">A participação de servidores da Unidade em eventos científicos e técnicos, caracteriza uma ação de melhoria no âmbito da CPA com nota avaliada em 3,64 em 2023</t>
  </si>
  <si>
    <t xml:space="preserve">SEO</t>
  </si>
  <si>
    <t xml:space="preserve">SEO001</t>
  </si>
  <si>
    <t xml:space="preserve">Gestão das atividades e serviços da SEO</t>
  </si>
  <si>
    <t xml:space="preserve">Diárias e passagens. Administração de recursos humanos, financeiros, materiais e tecnológicos, dando suporte ao planejamento e gerenciamento das atividades dos Campi e Reitoria no que se refere as manutenções prediais e de infraestrutura, incluindo providências de materiais de suprimento e contratações de serviços necessários às atividades envolvidas no funcionamento dos Campi</t>
  </si>
  <si>
    <t xml:space="preserve">Número de visitas técnicas aos campi; número de viagens para capacitações dos servidores</t>
  </si>
  <si>
    <t xml:space="preserve">Meta 1 - Previsão de uma visita técnica em cada um dos campi anualmente, ou seja, seis viagens. Cada viagem com três a quatro servidores da SEO, a depender da área técnica</t>
  </si>
  <si>
    <t xml:space="preserve">Esta ação visa dar viabilidade às ações da SEO nos campi, com viagens da equipe técnica de arquitetura e urbanismo e engenharias para levantamento de campo, diligências, fiscalização de obras, acompanhamento e gestão dos contratos, assistência técnica aos profissionais dos campi. As visitas técnicas são fundamentais para fazer testes, aferições em equipamentos, serviços, qualidade de materiais, medições, levantamento técnico de situações problemas para elaboração de projetos e atividades de manutenção predial, elétrica e de equipamentos</t>
  </si>
  <si>
    <t xml:space="preserve">Objetivo 11 do PDI - manutenção e adequação da infraestrutura; Objetivo 12 do PDI - Implantação, Expansão e Reestruturação da Infraestrutura</t>
  </si>
  <si>
    <t xml:space="preserve">Eixo 5 - infraestrutura física</t>
  </si>
  <si>
    <t xml:space="preserve">0351 - Promover a consolidação da infraestrutura física das universidades federais, considerando a acessibilidade e sustentabilidade</t>
  </si>
  <si>
    <t xml:space="preserve">Eixo 3 Acessibilidade e Tecnologia Assistiva</t>
  </si>
  <si>
    <t xml:space="preserve">MO001N0100N</t>
  </si>
  <si>
    <t xml:space="preserve">Emissão de anotações de registro de responsabilidade técnica, taxas de alvarás etc. Administração de recursos humanos, financeiros, materiais e tecnológicos, dando suporte ao planejamento e gerenciamento das atividades dos Campi e Reitoria no que se refere as manutenções prediais e de infraestrutura, incluindo providências de materiais de suprimento e contratações de serviços necessários às atividades envolvidas no funcionamento dos Campi</t>
  </si>
  <si>
    <t xml:space="preserve">Número de ARTs ou RRTs emitidas e sua relação com os projetos, orçamentos, fiscalização de obra realizados</t>
  </si>
  <si>
    <t xml:space="preserve">Meta 1 - Emissão de Anotações ou Registros de responsabilidade técnica para os projetos e orçamentos das obras a serem licitadas, bem como dos aditivos</t>
  </si>
  <si>
    <t xml:space="preserve">Uma obra exige de 4 a 5 ARTs e um RRT a depender da complexidade do projeto. Na elaboração de aditivos, fiscalização de obra deve-se emitir uma ART. A demanda é estimada para os técnicos das Assessorias de Infraestruturas dos campi também. Esta ação visa oferecer serviços de qualidade e seguros para as atividades técnicas de arquitetura e urbanismo e engenharia, cumprindo as obrigações legais do exercício profissional e da responsabilidade técnica junto aos respectivos Conselhos de Classe. Cumprir as exigências legais de licenciamento dos órgãos municipais, estaduais e federais</t>
  </si>
  <si>
    <t xml:space="preserve">SEO002</t>
  </si>
  <si>
    <t xml:space="preserve">Desenvolvimento e implantação das manutenções (corretivas, preventivas e preditivas) prediais e de infraestrutura para todos os campi</t>
  </si>
  <si>
    <t xml:space="preserve">Serviços de manutenção predial, com dedicação exclusiva de mão de obra, fornecimento de materiais e serviços sob demanda todos os campi</t>
  </si>
  <si>
    <t xml:space="preserve">Número de contratos em operação e de processos licitatórios executados; número de ações corretivas, preventivas e preditivas</t>
  </si>
  <si>
    <t xml:space="preserve">Meta 1 - Acompanhamento dos contratos vigentes; Meta 2 - Processo licitatório e contratos de prestação de serviços em operação</t>
  </si>
  <si>
    <t xml:space="preserve">Esta ação visa manter as condições necessárias de funcionamento predial e garantir a manutenção/conservação da estrutura física e da infraestrutura da instituição</t>
  </si>
  <si>
    <t xml:space="preserve">Objetivo 11 do PDI - manutenção e adequação da infraestrutura, objetivo específico 11, metas 1 e 2</t>
  </si>
  <si>
    <t xml:space="preserve">Serviços de manutenção elétrica, com dedicação exclusiva de mão de obra, fornecimento de materiais e serviços sob demanda dos campi. Intervenção nas usinas fotovoltaicas Chapecó e Erechim</t>
  </si>
  <si>
    <t xml:space="preserve">Número de contratos em operação e de processos licitatórios executados</t>
  </si>
  <si>
    <t xml:space="preserve">Meta 1 - Acompanhamento dos 6 contratos vigentes; Meta 2 - 01 processo licitatório e 02 contratos de prestação de serviços em operação RE e LS</t>
  </si>
  <si>
    <t xml:space="preserve">Eixo 2, objetivo estratégico 2.8; 0351 - Promover a consolidação da infraestrutura física das universidades federais, considerando a acessibilidade e sustentabilidade</t>
  </si>
  <si>
    <t xml:space="preserve">Manutenção preventiva e corretiva sob demanda dos sistemas de climatização e de renovação de arde ar-condicionado Campus Chapecó- Reitoria, Realeza e Passo Fundo</t>
  </si>
  <si>
    <t xml:space="preserve">Meta 1 - Acompanhamento dos 6 contratos vigentes; Meta 2 - 01 processo licitatório e 01 contrato de prestação de serviços em operação</t>
  </si>
  <si>
    <t xml:space="preserve">Manutenção (corretivas, preventivas e preditivas) de elevadores dos Campi</t>
  </si>
  <si>
    <t xml:space="preserve">Meta 1 - Acompanhamento dos 6 contratos vigentes, no total dos seis campi temos 27 elevadores; Meta 2 - 01 processo licitatório e 03 contratos de prestação de serviços em operação para os campi Chapecó, Laranjeiras do Sul e Realeza</t>
  </si>
  <si>
    <t xml:space="preserve">Serviços periódicos de controle de pragas (desinsetização, desratização e desalojamento de pragas e infestações) e higienização e desinfecção de reservatórios de água potável e de reuso. Campi de Chapecó, Passo Fundo, Erechim, Laranjeiras do Sul e Realeza</t>
  </si>
  <si>
    <t xml:space="preserve">Número de contratos em operação; número de ações desenvolvidas; volume de reservatórios limpos</t>
  </si>
  <si>
    <t xml:space="preserve">Meta 1 - 01 processo licitatório Meta 2 - contratos de prestação de serviços em operação em 5 campi</t>
  </si>
  <si>
    <t xml:space="preserve">Serviços de manutenção em extintores e mangueiras do sistema de prevenção contra incêndios</t>
  </si>
  <si>
    <t xml:space="preserve">Número de contratos em operação; número de equipamentos atendidos e ações corretivas, preventivas e preditivas</t>
  </si>
  <si>
    <t xml:space="preserve">Meta 1 - Acompanhamento dos contratos vigentes; Meta 2 - Realizar manutenção de extintores e mangueiras em 5 campi</t>
  </si>
  <si>
    <t xml:space="preserve">Para garantir segurança contra incêndio e pânico à comunidade universitária e proteger o patrimônio institucional, atender a demanda à legislação municipal, estadual e federal no tema e regularizar os alvarás de funcionamento das edificações que se encontram irregulares</t>
  </si>
  <si>
    <t xml:space="preserve">Recuperação, impermeabilização e pintura de fachadas de edificações</t>
  </si>
  <si>
    <t xml:space="preserve">Área de pintura executada</t>
  </si>
  <si>
    <t xml:space="preserve">Meta 1 - Pintura externa do Bloco de professores (ou área equivalente) em 3 campi</t>
  </si>
  <si>
    <t xml:space="preserve">SEO003</t>
  </si>
  <si>
    <t xml:space="preserve">Aditamentos e Reajustes de contratos em execução</t>
  </si>
  <si>
    <t xml:space="preserve">Aditivos e reajuste de contratos</t>
  </si>
  <si>
    <t xml:space="preserve">Número de processos de aditivos de obras; número de processos de reajuste e reequilíbrio</t>
  </si>
  <si>
    <t xml:space="preserve">Meta 1 - Elaborar peças técnicas e documentais para processos de aditivos; Meta 2 - Realizar cálculos de reajuste e reequilíbrio proporcionais aos contratos em andamento</t>
  </si>
  <si>
    <t xml:space="preserve">Esta ação visa garantir a execução dos contratos com atendimento de demandas complementares não previstas nas obras, bem como honrar os contratos no tocante aos reajustes e reequilíbrios</t>
  </si>
  <si>
    <t xml:space="preserve">Objetivo 12 do PDI - Implantação, Expansão e Reestruturação da Infraestrutura</t>
  </si>
  <si>
    <t xml:space="preserve">SEO004</t>
  </si>
  <si>
    <t xml:space="preserve">Investimentos em obras e infraestrutura dos campi</t>
  </si>
  <si>
    <t xml:space="preserve">Reforma dos restaurantes universitários do Campus Erechim e Cerro Largo</t>
  </si>
  <si>
    <t xml:space="preserve">Projetos elaborados; obra contratada</t>
  </si>
  <si>
    <t xml:space="preserve">Meta 1 - Elaborar projetos de arquitetura e urbanismo e engenharias ; Meta 2 - Licitar e contratar as obras; Meta 3 - Fiscalizar e fazer a gestão da obra</t>
  </si>
  <si>
    <t xml:space="preserve">Recuperar edificações existentes que se encontram muito comprometidas na sua usabilidade devido às patologias que apresenta, sobretudo nas coberturas, instalações elétricas e mecânicas</t>
  </si>
  <si>
    <t xml:space="preserve">Objetivo 11 do PDI - manutenção e adequação da infraestrutura, objetivo específico 31, meta 1 ; objetivo específico 14</t>
  </si>
  <si>
    <t xml:space="preserve">Investimentos infraestrutura dos campi</t>
  </si>
  <si>
    <t xml:space="preserve">Ligação externa rede pública de abastecimento de água SANEPAR - Campus Laranjeiras do Sul</t>
  </si>
  <si>
    <t xml:space="preserve">Obra contratada</t>
  </si>
  <si>
    <t xml:space="preserve">Meta 1 - Licitar a obra</t>
  </si>
  <si>
    <t xml:space="preserve">Viabilizar uma fonte segura de abastecimento de água para o Campus Laranjeiras do Sul, já que as ações de abertura de poços artesianos vêm se mostrado inviáveis nas diversas tentativas nos anos anteriores. Aproveitamento de oportunidade da ampliação da rede de água potável da SANEPAR para Rio Bonito do Iguaçu que se encontra em obras próximas ao Campus</t>
  </si>
  <si>
    <t xml:space="preserve">Eixo 1, objetivo estratégico 11; Eixo 2, objetivo estratégico 2.12</t>
  </si>
  <si>
    <t xml:space="preserve">Elaboração e aprovação de projetos hidrossanitários campus Laranjeiras do Sul</t>
  </si>
  <si>
    <t xml:space="preserve">Meta 1 - Elaborar projetos hidrossanitários e de engenharia civil para a adequação e/ou execução de rede interna de abastecimento de água potável; Meta 2 - Aprovar os projetos na SANEPAR; Meta 3 - Licitar e contratar a obra</t>
  </si>
  <si>
    <t xml:space="preserve">Cumprir as exigências legais e construtivas para a ligação de água potável com a SANEPAR</t>
  </si>
  <si>
    <t xml:space="preserve">Centro de referência em controle da qualidade de alimentos (CRCQA) - Realeza</t>
  </si>
  <si>
    <t xml:space="preserve">Meta 1 - Licitar e contratar 1352,24 m² de área construída e 443,44 m² de implantação; Meta 2 - Fiscalizar e fazer a gestão da obra</t>
  </si>
  <si>
    <t xml:space="preserve">Atender a demanda do campus com vistas às atividades ensino, pesquisa e extensão</t>
  </si>
  <si>
    <t xml:space="preserve">15R3</t>
  </si>
  <si>
    <t xml:space="preserve">Centro de Pedagogia da Alternância Laranjeiras do Sul</t>
  </si>
  <si>
    <t xml:space="preserve">Meta 1 - Elaborar projetos de arquitetura e urbanismo e engenharias para 1.200 m² de área construída; Meta 2 - Licitar e contratar a obra</t>
  </si>
  <si>
    <t xml:space="preserve">Atender a demanda do campus com vistas às atividades de educação do campo em regime de alternância</t>
  </si>
  <si>
    <t xml:space="preserve">Segunda etapa do Restaurante Universitário e Cantina Campus Passo Fundo-RS</t>
  </si>
  <si>
    <t xml:space="preserve">Meta 1 - Licitar e contratar 1064,58 m² de área construída; Meta 2 - Fiscalizar e fazer a gestão da obra</t>
  </si>
  <si>
    <t xml:space="preserve">Finalizar a obra que se encontra em execução da primeira etapa e entregar ao Campus uma edificação adequada para alimentação da comunidade universitária</t>
  </si>
  <si>
    <t xml:space="preserve">Centro de acolhimento indígena Campus Chapecó</t>
  </si>
  <si>
    <t xml:space="preserve">Meta 1 - Elaborar projetos de arquitetura e urbanismo e engenharias para 600 m² de área construída; Meta 2 - Licitar e contratar a obra</t>
  </si>
  <si>
    <t xml:space="preserve">Atender a demanda do campus com vistas ao atendimento de estudantes em situação de vulnerabilidade socioeconômica</t>
  </si>
  <si>
    <t xml:space="preserve">Eixo 1, objetivo estratégico 1.8; 0351 - Promover a consolidação da infraestrutura física das universidades federais, considerando a acessibilidade e sustentabilidade</t>
  </si>
  <si>
    <t xml:space="preserve">Centro de Formação em Alternância Erechim</t>
  </si>
  <si>
    <t xml:space="preserve">Bloco de Salas de Aula modular padrão para Cerro Largo - RS</t>
  </si>
  <si>
    <t xml:space="preserve">Meta 1 - Elaborar projetos de arquitetura e urbanismo e engenharias para 300 m² de área construída; Meta 2 - Licitar e contratar a obra</t>
  </si>
  <si>
    <t xml:space="preserve">Reservatório central de água para o Campus Laranjeiras do Sul</t>
  </si>
  <si>
    <t xml:space="preserve">Meta 1 - Elaborar projetos de arquitetura e urbanismo e engenharias ; Meta 2 - Licitar e contratar a obra</t>
  </si>
  <si>
    <t xml:space="preserve">Viabilizar uma fonte segura de abastecimento de água para o Campus Laranjeiras do Sul, para consumo e reserva técnica de incêndio, já que a estrutura do reservatório existente apresenta comprometimento estrutural significativo</t>
  </si>
  <si>
    <t xml:space="preserve">Adequações instalações preventivas contra incêndios (PCI) em diversas edificações do Campus Realeza</t>
  </si>
  <si>
    <t xml:space="preserve">Projetos elaborados e aprovados; obra contratada</t>
  </si>
  <si>
    <t xml:space="preserve">Meta 1 - Desenvolver os projetos para PCI; Meta 2 - Aprovar os projetos PCI; Meta 3 - Licitar e contratar as obras de adequação</t>
  </si>
  <si>
    <t xml:space="preserve">Investimentos em obras de recuperação de infraestrutura dos campi</t>
  </si>
  <si>
    <t xml:space="preserve">Reforma Cobertura Laboratórios do Campus Erechim</t>
  </si>
  <si>
    <t xml:space="preserve">Meta 1 - Desenvolver os projetos de arquitetura e urbanismo e de engenharia para reforma das coberturas; Meta 2 - Licitar e contratar as obras</t>
  </si>
  <si>
    <t xml:space="preserve">Atender as demandas do campus de resolução de problemas nas coberturas das edificações, garantindo conforto, segurança e salubridade nos espaços de ensino, pesquisa e extensão</t>
  </si>
  <si>
    <t xml:space="preserve">Investimentos em obras de readequações da infraestrutura dos campi</t>
  </si>
  <si>
    <t xml:space="preserve">Adequação da Acessibilidade da edificação da Biblioteca Central no campus Chapecó</t>
  </si>
  <si>
    <t xml:space="preserve">Meta 1 - Desenvolver os projetos de adequação de acessibilidade para 7.769,68 m²; Meta 2 - Conseguir o alvará de aprovação do projeto; Meta 3 - Licitar a execução da obra</t>
  </si>
  <si>
    <t xml:space="preserve">Para atender a demanda à legislação municipal, estadual e federal no tema da acessibilidade da edificação e regularizar o alvará de habite-se e funcionamento da edificação que se encontra irregular</t>
  </si>
  <si>
    <t xml:space="preserve">Objetivo 11 do PDI - manutenção e adequação da infraestrutura, objetivo específico 33, metas 1 , 2 e 3</t>
  </si>
  <si>
    <t xml:space="preserve">Adequações instalações preventivas contra incêndios (PCI) da Unidade Seminário e Bloco A campus Cerro Largo</t>
  </si>
  <si>
    <t xml:space="preserve">Meta 1 - Desenvolver os projetos de PCI; Meta 2 - Aprovar os projetos PCI; Meta 3 - Licitar e contratar as obras de adequação</t>
  </si>
  <si>
    <t xml:space="preserve">Construção de áreas cobertas de interligação das edificações dos campi</t>
  </si>
  <si>
    <t xml:space="preserve">Coberturas entre blocos Campus Chapecó</t>
  </si>
  <si>
    <t xml:space="preserve">Meta 1 - Licitar e contratar as obras; Meta 2 - Fiscalizar e fazer a gestão da obra</t>
  </si>
  <si>
    <t xml:space="preserve">Para proporcionar à comunidade acadêmica áreas cobertas que interligam as edificações, principalmente em dias com intempéries</t>
  </si>
  <si>
    <t xml:space="preserve">Objetivo 11 do PDI - manutenção e adequação da infraestrutura, objetivo específico 35, metas 1 , 2 e 3</t>
  </si>
  <si>
    <t xml:space="preserve">SETI</t>
  </si>
  <si>
    <t xml:space="preserve">SETI001</t>
  </si>
  <si>
    <t xml:space="preserve">Gestão das Atividades SETI</t>
  </si>
  <si>
    <t xml:space="preserve">BRS Suprimentos Corporativos S/A</t>
  </si>
  <si>
    <t xml:space="preserve">Manter contrato ativo e realizar as solicitações de suprimentos conforme demanda</t>
  </si>
  <si>
    <t xml:space="preserve">Assegurar que 100% das solicitações sejam realizadas de forma adequada com a entrega dos suprimentos</t>
  </si>
  <si>
    <t xml:space="preserve">Essencial para a sustentação do serviço de AVN</t>
  </si>
  <si>
    <t xml:space="preserve">Objetivo 11 - Manutenção e adequação da Infraestrutura</t>
  </si>
  <si>
    <t xml:space="preserve">Eixo 5: Infraestrutura Física -3.1.5.10 Recursos de Tecnologias de Informação e Comunicação</t>
  </si>
  <si>
    <t xml:space="preserve">M20RKN01T1N</t>
  </si>
  <si>
    <t xml:space="preserve">SETI002</t>
  </si>
  <si>
    <t xml:space="preserve">Desenvolvimento dos projetos de implantação dos sistemas SIG UFRN na UFFS</t>
  </si>
  <si>
    <t xml:space="preserve">Acordo de cooperação técnica com UFRN</t>
  </si>
  <si>
    <t xml:space="preserve">Manter acordo ativo e realizar o acompanhamento das atividades</t>
  </si>
  <si>
    <t xml:space="preserve">Garantir os recursos necessários para os projetos de implantação dos sistemas SIG na UFFS</t>
  </si>
  <si>
    <t xml:space="preserve">Indispensável para a sustentação de serviços referentes aos sistema SIG</t>
  </si>
  <si>
    <t xml:space="preserve">Objetivo 11 - Manutenção e adequação da Infraestrutura, Objetivo específico 2 - Manter e atualizar licenças de software e suporte da infraestrutura de aplicações</t>
  </si>
  <si>
    <t xml:space="preserve">MT002N0100N</t>
  </si>
  <si>
    <t xml:space="preserve">SETI008</t>
  </si>
  <si>
    <t xml:space="preserve">Aquisição de bens, serviços e manutenção de contratos de TIC da UFFS</t>
  </si>
  <si>
    <t xml:space="preserve">Outsourcing Impressão - Simpress</t>
  </si>
  <si>
    <t xml:space="preserve">Manter o contrato ativo e realizar a gestão dele</t>
  </si>
  <si>
    <t xml:space="preserve">Manter 100% dos serviços de TIC da UFFS em funcionamento</t>
  </si>
  <si>
    <t xml:space="preserve">Essencial para o funcionamento institucional e para a sustentação dos serviços de impressão institucional</t>
  </si>
  <si>
    <t xml:space="preserve">MT008N3500N</t>
  </si>
  <si>
    <t xml:space="preserve">DFD - 192/2024 - Ativos de rede de computadores</t>
  </si>
  <si>
    <t xml:space="preserve">Disponibilizar ata de registros de preços com o quantitativo planejado na demanda</t>
  </si>
  <si>
    <t xml:space="preserve">Realizar a contratação (empenho, liquidação e pagamento) de 100% das requisições aprovadas pelas instâncias</t>
  </si>
  <si>
    <t xml:space="preserve">Atualização, substituição de ativos e modernização de tecnologias de rede de computadores</t>
  </si>
  <si>
    <t xml:space="preserve">Objetivo 11 - Manutenção e adequação da Infraestrutura, Objetivo específico 4 - Manter e atualizar o parque de equipamentos de TI</t>
  </si>
  <si>
    <t xml:space="preserve">Eixo 5: Infraestrutura Física-3.1.5.1 Instalações Administrativas-Ações: Pleitear acréscimo orçamentário para atualização tecnológica de equipamentos e laboratórios de informática, avaliação e planejamento das alocações funcionais nas instalações administrativas, a fim de otimizar o espaço e equipamentos. Melhoria das condições de ambiência dos locais de trabalho do servidor</t>
  </si>
  <si>
    <t xml:space="preserve">DFD - 170/2024 - Computadores</t>
  </si>
  <si>
    <t xml:space="preserve">Atualização, substituição de equipamentos e modernização de tecnologias do parque de computadores da UFFS</t>
  </si>
  <si>
    <t xml:space="preserve">Workspace Google - RNP</t>
  </si>
  <si>
    <t xml:space="preserve">Indispensável para sustentação do serviço de e-mail institucional e demais recurso da plataforma Google Workspace</t>
  </si>
  <si>
    <t xml:space="preserve">UPS e Climatização</t>
  </si>
  <si>
    <t xml:space="preserve">Indispensável para a integridade da infraestrutura do Data center e seus serviços</t>
  </si>
  <si>
    <t xml:space="preserve">Garantia Storages DELL/EMC Data Center</t>
  </si>
  <si>
    <t xml:space="preserve">Indispensável para o armazenamento e segurança dos dados institucionais</t>
  </si>
  <si>
    <t xml:space="preserve">Licenças Webex para Salas Virtuais e Endpoints</t>
  </si>
  <si>
    <t xml:space="preserve">Essencial para sustentação do serviço de salas virtuais e equipamentos de videoconferência</t>
  </si>
  <si>
    <t xml:space="preserve">Central de Incêndio</t>
  </si>
  <si>
    <t xml:space="preserve">UPS e Climatização -Peças</t>
  </si>
  <si>
    <t xml:space="preserve">Garantia Data Domain</t>
  </si>
  <si>
    <t xml:space="preserve">Indispensável para a o backup dos dados institucionais</t>
  </si>
  <si>
    <t xml:space="preserve">Suporte e Atualização Oracle</t>
  </si>
  <si>
    <t xml:space="preserve">Indispensável para a sustentação do serviço de SGBD de sistemas de informação institucionais</t>
  </si>
  <si>
    <t xml:space="preserve">MT008N3502N</t>
  </si>
  <si>
    <t xml:space="preserve">Serviço de Telefonia Comutada - Cerro Largo</t>
  </si>
  <si>
    <t xml:space="preserve">Indispensável para sustentação do serviço de telefonia fixa comutada</t>
  </si>
  <si>
    <t xml:space="preserve">Certificados Digitais e-CPF</t>
  </si>
  <si>
    <t xml:space="preserve">Atender 100% das solicitações por certificados aprovados</t>
  </si>
  <si>
    <t xml:space="preserve">Indispensável para a sustentação do serviço de emissão de certificados digitais e-CPF</t>
  </si>
  <si>
    <t xml:space="preserve">Objetivo 11 - Manutenção e adequação da Infraestrutura, Objetivo específico 3 - Promover e aprimorar a segurança da tecnologia da informação e comunicação na UFFS</t>
  </si>
  <si>
    <t xml:space="preserve">Serviço de Telefonia Comutada - Chapecó</t>
  </si>
  <si>
    <t xml:space="preserve">Software Autoplágio</t>
  </si>
  <si>
    <t xml:space="preserve">Disponibilizar recursos de softwares para atendimento de atividades acadêmicas</t>
  </si>
  <si>
    <t xml:space="preserve">Essencial para a sustentação do serviço de verificação de similaridade</t>
  </si>
  <si>
    <t xml:space="preserve">PROPEPG: Objetivo 5 - Fortalecimento da Produção Científica e Tecnológica Institucionais, Objetivo específico 1 - Organizar as ações de implantação para o funcionamento da Política de Periódicos e do portal de Periódicos Eletrônicos da UFFS</t>
  </si>
  <si>
    <t xml:space="preserve">Garantia Servidores HP dos Campi</t>
  </si>
  <si>
    <t xml:space="preserve">Indispensável para a sustentação de infraestrutura de TIC local de cada campi</t>
  </si>
  <si>
    <t xml:space="preserve">Serviço de Telefonia Comutada - Laranjeiras do Sul</t>
  </si>
  <si>
    <t xml:space="preserve">DFD - 194/2024 - Equipamentos de TIC</t>
  </si>
  <si>
    <t xml:space="preserve">Atualização, substituição, provimento de equipamentos e modernização de tecnologias do parque de equipamentos da UFFS</t>
  </si>
  <si>
    <t xml:space="preserve">Objetivo 11 - Manutenção e adequação da Infraestrutura, Objetivo específico 4 - Manter e atualizar o parque de equipamentos de TI Objetivo 10 - Gestão Universitária para apoio ao Ensino, à Pesquisa, Extensão e Cultura, Objetivo específico 26 - Fortalecer e incentivar as ações para a institucionalização do processo administrativo e documentos eletrônicos no âmbito da UFFS até 2018</t>
  </si>
  <si>
    <t xml:space="preserve">Eixo 5: Infraestrutura Física - 3.1.5.3 Auditórios-Ações sugeridas: Realizar estudo de novas tecnologias para prover melhores recursos audiovisuais e tecnológicos a fim de suportar as diversas atividades realizadas nos locais</t>
  </si>
  <si>
    <t xml:space="preserve">Serviço de Telefonia Comutada - Erechim</t>
  </si>
  <si>
    <t xml:space="preserve">Serviço de manutenção do Software Pergamum</t>
  </si>
  <si>
    <t xml:space="preserve">Sustentação de sistema de gerenciamento de bibliotecas</t>
  </si>
  <si>
    <t xml:space="preserve">Eixo 5: Infraestrutura Física</t>
  </si>
  <si>
    <t xml:space="preserve">Mensalidade Parc - Chapecó</t>
  </si>
  <si>
    <t xml:space="preserve">Indispensável para a sustentação de serviços relacionados ao Parc - Chapecó</t>
  </si>
  <si>
    <t xml:space="preserve">Serviço de Telefonia Comutada - Realeza</t>
  </si>
  <si>
    <t xml:space="preserve">DFD - 198/2024 - Itens de TIC</t>
  </si>
  <si>
    <t xml:space="preserve">Provimento de consumíveis TIC</t>
  </si>
  <si>
    <t xml:space="preserve">DFD - 299/2024 - Materiais de TIC</t>
  </si>
  <si>
    <t xml:space="preserve">Provimento de Materiais de TIC não providos pelo AVN</t>
  </si>
  <si>
    <t xml:space="preserve">Serviço de Telefonia Comutada - Passo Fundo</t>
  </si>
  <si>
    <t xml:space="preserve">Telefonia Móvel</t>
  </si>
  <si>
    <t xml:space="preserve">Indispensável para o sustentação do serviço de comunicação móvel</t>
  </si>
  <si>
    <t xml:space="preserve">DFD - 239/2024 - Serviço de telefonia móvel institucional</t>
  </si>
  <si>
    <t xml:space="preserve">Planejar e enviar para licitação as aquisições aprovadas</t>
  </si>
  <si>
    <t xml:space="preserve">Realizar a contratação (empenho, liquidação e pagamento) de 100% das licitações homologadas</t>
  </si>
  <si>
    <t xml:space="preserve">Nova contratação do serviço de telefonia móvel institucional</t>
  </si>
  <si>
    <t xml:space="preserve">DFD - 235/2024 - Solução de firewall</t>
  </si>
  <si>
    <t xml:space="preserve">Essencial para a segurança de rede da UFFS e controle de incidentes de segurança</t>
  </si>
  <si>
    <t xml:space="preserve">Software Asktimetables</t>
  </si>
  <si>
    <t xml:space="preserve">Implantar a solução e operacionalizar o recurso ao demandante no ano de 2025</t>
  </si>
  <si>
    <t xml:space="preserve">Sustentação de sistema de ensalamento em uso no campus de Realeza/PR</t>
  </si>
  <si>
    <t xml:space="preserve">DFD - 279/2024 - Solução de provimento de equipamentos e acessórios para o campus de Chapecó</t>
  </si>
  <si>
    <t xml:space="preserve">Atualização, substituição de equipamentos e modernização de tecnologias do parque de computadores do campus Chapecó</t>
  </si>
  <si>
    <t xml:space="preserve">Eixo 5: Infraestrutura Física- Ações: Pleitear acréscimo orçamentário para atualização tecnológica de equipamentos e laboratórios de informática. avaliação e planejamento das alocações funcionais nas instalações administrativas, a fim de otimizar o espaço e equipamentos. • Melhoria das condições de ambiência dos locais de trabalho do servidor</t>
  </si>
  <si>
    <t xml:space="preserve">Contratação de implantação dos SIGs</t>
  </si>
  <si>
    <t xml:space="preserve">E-Sig</t>
  </si>
  <si>
    <t xml:space="preserve">Manter o TED ativo e gerir o convênio</t>
  </si>
  <si>
    <t xml:space="preserve">Garantir os recursos necessários para os projetos de implantação dos sistemas SIG na UFFS (Programa1 SETI PPA 2021-2023)</t>
  </si>
  <si>
    <t xml:space="preserve">Considerando a força de trabalho de TI da UFFS disponível para implantação dos Módulos dos Sistemas SIGs, o tempo para disponibilização deles será longo. Uma alternativa seria contratar uma implantadora para aumentar ritmo de implantação</t>
  </si>
  <si>
    <t xml:space="preserve">DFD - 248/2024 - Solução de controle de acesso</t>
  </si>
  <si>
    <t xml:space="preserve">Para prover solução de controle de acesso para laboratórios e espaços críticos</t>
  </si>
  <si>
    <t xml:space="preserve">DFD - 195/2024- Solução de Suprimentos de Software da Plataforma Adobe</t>
  </si>
  <si>
    <t xml:space="preserve">Essencial para a execução de atividades técnicas da DCS. Será considerado no orçamento da DCS</t>
  </si>
  <si>
    <t xml:space="preserve">DFD - 244/2024 - Licença do Software Matlab</t>
  </si>
  <si>
    <t xml:space="preserve">Atendimento de demanda softwares para campi da UFFS</t>
  </si>
  <si>
    <t xml:space="preserve">DFD - 246/2024 - Licença de Software para gerenciamento de consultas e prontuários</t>
  </si>
  <si>
    <t xml:space="preserve">DFD - 245/2024 - Licença de um software que realize cálculos nutricionais e planejamento dietético</t>
  </si>
  <si>
    <t xml:space="preserve">DFD - 247/2024 - Licença de Software Anual (Software para Transcrição de Áudio e Vídeo)</t>
  </si>
  <si>
    <t xml:space="preserve">DFD - 240/2024 - Sistema - Integra SIAFI-SERPRO</t>
  </si>
  <si>
    <t xml:space="preserve">Atendimento de demanda por API</t>
  </si>
  <si>
    <t xml:space="preserve">DFD - 196/2024 - Sistema - Power Automate</t>
  </si>
  <si>
    <t xml:space="preserve">Atendimento de ferramentas para automatização</t>
  </si>
  <si>
    <t xml:space="preserve">DFD - 197/2024 - Software para Otimização de Processos - Protimiza</t>
  </si>
  <si>
    <t xml:space="preserve">SETI013</t>
  </si>
  <si>
    <t xml:space="preserve">Gestão atividades e serviços</t>
  </si>
  <si>
    <t xml:space="preserve">Projeto de Extensão - Bolsistas na SETI</t>
  </si>
  <si>
    <t xml:space="preserve">Manter o projeto ativo e gerir o mesmo</t>
  </si>
  <si>
    <t xml:space="preserve">Garantir os recursos necessários para manutenção do projeto e ocupação de 100% das bolsas</t>
  </si>
  <si>
    <t xml:space="preserve">Bolsa Auxílio Ref. Projeto: Desenvolvimento Profissional e Inovação Tecnológica na área de TI 2024</t>
  </si>
  <si>
    <t xml:space="preserve">3.1.4 Eixo 4: Políticas de Gestão</t>
  </si>
  <si>
    <t xml:space="preserve">MT013N0100N</t>
  </si>
  <si>
    <t xml:space="preserve">Material de consumo</t>
  </si>
  <si>
    <t xml:space="preserve">Manter a possibilidade para aquisição de materiais de consumo para demandas da SETI</t>
  </si>
  <si>
    <t xml:space="preserve">Garantir 100% dos materiais necessários para o funcionamento da SETI</t>
  </si>
  <si>
    <t xml:space="preserve">Para possibilitar o desempenho das atividades dos servidores no seu local de trabalho</t>
  </si>
  <si>
    <t xml:space="preserve">SETI070</t>
  </si>
  <si>
    <t xml:space="preserve">Gerir a execução orçamentária de diárias da SETI</t>
  </si>
  <si>
    <t xml:space="preserve">Garantir os recursos necessários para o funcionamento da SETI</t>
  </si>
  <si>
    <t xml:space="preserve">Recurso previsto para atender as convocações de participação nas reuniões do Colégio de Gestores de TI das Universidades Federais; participação em demais eventos de TI em que somos convocados (Fórum RNP, WTICIFES e WTR); deslocamento aos campi para atender atividades de implantação de sistemas, treinamentos ou manutenções de TI; participação em convocação do evento nacional de arquivistas</t>
  </si>
  <si>
    <t xml:space="preserve">MT070N0100N</t>
  </si>
  <si>
    <t xml:space="preserve">SETI080</t>
  </si>
  <si>
    <t xml:space="preserve">Gerir a execução orçamentária de passagens da SETI</t>
  </si>
  <si>
    <t xml:space="preserve">MT080N0100N</t>
  </si>
  <si>
    <t xml:space="preserve">001</t>
  </si>
  <si>
    <t xml:space="preserve">002</t>
  </si>
  <si>
    <t xml:space="preserve">003</t>
  </si>
  <si>
    <t xml:space="preserve">004</t>
  </si>
  <si>
    <t xml:space="preserve">005</t>
  </si>
  <si>
    <t xml:space="preserve">006</t>
  </si>
  <si>
    <t xml:space="preserve">007</t>
  </si>
  <si>
    <t xml:space="preserve">008</t>
  </si>
  <si>
    <t xml:space="preserve">009</t>
  </si>
  <si>
    <t xml:space="preserve">010</t>
  </si>
  <si>
    <t xml:space="preserve">011</t>
  </si>
  <si>
    <t xml:space="preserve">012</t>
  </si>
  <si>
    <t xml:space="preserve">013</t>
  </si>
  <si>
    <t xml:space="preserve">014</t>
  </si>
  <si>
    <t xml:space="preserve">015</t>
  </si>
  <si>
    <t xml:space="preserve">016</t>
  </si>
  <si>
    <t xml:space="preserve">017</t>
  </si>
  <si>
    <t xml:space="preserve">018</t>
  </si>
  <si>
    <t xml:space="preserve">019</t>
  </si>
  <si>
    <t xml:space="preserve">020</t>
  </si>
  <si>
    <t xml:space="preserve">021</t>
  </si>
  <si>
    <t xml:space="preserve">022</t>
  </si>
  <si>
    <t xml:space="preserve">023</t>
  </si>
  <si>
    <t xml:space="preserve">024</t>
  </si>
  <si>
    <t xml:space="preserve">025</t>
  </si>
  <si>
    <t xml:space="preserve">1</t>
  </si>
  <si>
    <t xml:space="preserve">026</t>
  </si>
  <si>
    <t xml:space="preserve">027</t>
  </si>
  <si>
    <t xml:space="preserve">028</t>
  </si>
  <si>
    <t xml:space="preserve">029</t>
  </si>
  <si>
    <t xml:space="preserve">030</t>
  </si>
  <si>
    <t xml:space="preserve">031</t>
  </si>
  <si>
    <t xml:space="preserve">032</t>
  </si>
  <si>
    <t xml:space="preserve">033</t>
  </si>
  <si>
    <t xml:space="preserve">034</t>
  </si>
  <si>
    <t xml:space="preserve">035</t>
  </si>
  <si>
    <t xml:space="preserve">036</t>
  </si>
  <si>
    <t xml:space="preserve">037</t>
  </si>
  <si>
    <t xml:space="preserve">038</t>
  </si>
  <si>
    <t xml:space="preserve">039</t>
  </si>
  <si>
    <t xml:space="preserve">040</t>
  </si>
  <si>
    <t xml:space="preserve">041</t>
  </si>
  <si>
    <t xml:space="preserve">042</t>
  </si>
  <si>
    <t xml:space="preserve">8282</t>
  </si>
  <si>
    <t xml:space="preserve">043</t>
  </si>
  <si>
    <t xml:space="preserve">044</t>
  </si>
  <si>
    <t xml:space="preserve">045</t>
  </si>
  <si>
    <t xml:space="preserve">046</t>
  </si>
  <si>
    <t xml:space="preserve">047</t>
  </si>
  <si>
    <t xml:space="preserve">048</t>
  </si>
  <si>
    <t xml:space="preserve">049</t>
  </si>
  <si>
    <t xml:space="preserve">050</t>
  </si>
  <si>
    <t xml:space="preserve">051</t>
  </si>
  <si>
    <t xml:space="preserve">052</t>
  </si>
  <si>
    <t xml:space="preserve">053</t>
  </si>
  <si>
    <t xml:space="preserve">054</t>
  </si>
  <si>
    <t xml:space="preserve">055</t>
  </si>
  <si>
    <t xml:space="preserve">056</t>
  </si>
  <si>
    <t xml:space="preserve">057</t>
  </si>
  <si>
    <t xml:space="preserve">058</t>
  </si>
  <si>
    <t xml:space="preserve">059</t>
  </si>
  <si>
    <t xml:space="preserve">060</t>
  </si>
  <si>
    <t xml:space="preserve">061</t>
  </si>
  <si>
    <t xml:space="preserve">062</t>
  </si>
  <si>
    <t xml:space="preserve">063</t>
  </si>
  <si>
    <t xml:space="preserve">064</t>
  </si>
  <si>
    <t xml:space="preserve">065</t>
  </si>
  <si>
    <t xml:space="preserve">066</t>
  </si>
  <si>
    <t xml:space="preserve">067</t>
  </si>
  <si>
    <t xml:space="preserve">068</t>
  </si>
  <si>
    <t xml:space="preserve">069</t>
  </si>
  <si>
    <t xml:space="preserve">096</t>
  </si>
  <si>
    <t xml:space="preserve">070</t>
  </si>
  <si>
    <t xml:space="preserve">071</t>
  </si>
  <si>
    <t xml:space="preserve">072</t>
  </si>
  <si>
    <t xml:space="preserve">073</t>
  </si>
  <si>
    <t xml:space="preserve">074</t>
  </si>
  <si>
    <t xml:space="preserve">075</t>
  </si>
  <si>
    <t xml:space="preserve">076</t>
  </si>
  <si>
    <t xml:space="preserve">077</t>
  </si>
  <si>
    <t xml:space="preserve">078</t>
  </si>
  <si>
    <t xml:space="preserve">079</t>
  </si>
  <si>
    <t xml:space="preserve">080</t>
  </si>
  <si>
    <t xml:space="preserve">081</t>
  </si>
  <si>
    <t xml:space="preserve">082</t>
  </si>
  <si>
    <t xml:space="preserve">083</t>
  </si>
  <si>
    <t xml:space="preserve">084</t>
  </si>
  <si>
    <t xml:space="preserve">085</t>
  </si>
  <si>
    <t xml:space="preserve">086</t>
  </si>
  <si>
    <t xml:space="preserve">087</t>
  </si>
  <si>
    <t xml:space="preserve">088</t>
  </si>
  <si>
    <t xml:space="preserve">089</t>
  </si>
  <si>
    <t xml:space="preserve">090</t>
  </si>
  <si>
    <t xml:space="preserve">091</t>
  </si>
  <si>
    <t xml:space="preserve">092</t>
  </si>
  <si>
    <t xml:space="preserve">093</t>
  </si>
  <si>
    <t xml:space="preserve">094</t>
  </si>
  <si>
    <t xml:space="preserve">095</t>
  </si>
  <si>
    <t xml:space="preserve">097</t>
  </si>
  <si>
    <t xml:space="preserve">098</t>
  </si>
  <si>
    <t xml:space="preserve">099</t>
  </si>
  <si>
    <t xml:space="preserve">100</t>
  </si>
  <si>
    <t xml:space="preserve">101</t>
  </si>
  <si>
    <t xml:space="preserve">102</t>
  </si>
  <si>
    <t xml:space="preserve">103</t>
  </si>
  <si>
    <t xml:space="preserve">104</t>
  </si>
  <si>
    <t xml:space="preserve">105</t>
  </si>
  <si>
    <t xml:space="preserve">106</t>
  </si>
  <si>
    <t xml:space="preserve">107</t>
  </si>
  <si>
    <t xml:space="preserve">108</t>
  </si>
  <si>
    <t xml:space="preserve">109</t>
  </si>
  <si>
    <t xml:space="preserve">110</t>
  </si>
  <si>
    <t xml:space="preserve">111</t>
  </si>
  <si>
    <t xml:space="preserve">112</t>
  </si>
  <si>
    <t xml:space="preserve">113</t>
  </si>
  <si>
    <t xml:space="preserve">114</t>
  </si>
  <si>
    <t xml:space="preserve">115</t>
  </si>
  <si>
    <t xml:space="preserve">116</t>
  </si>
  <si>
    <t xml:space="preserve">117</t>
  </si>
  <si>
    <t xml:space="preserve">118</t>
  </si>
  <si>
    <t xml:space="preserve">119</t>
  </si>
  <si>
    <t xml:space="preserve">120</t>
  </si>
  <si>
    <t xml:space="preserve">121</t>
  </si>
  <si>
    <t xml:space="preserve">122</t>
  </si>
  <si>
    <t xml:space="preserve">123</t>
  </si>
  <si>
    <t xml:space="preserve">124</t>
  </si>
  <si>
    <t xml:space="preserve">125</t>
  </si>
  <si>
    <t xml:space="preserve">126</t>
  </si>
  <si>
    <t xml:space="preserve">127</t>
  </si>
  <si>
    <t xml:space="preserve">128</t>
  </si>
  <si>
    <t xml:space="preserve">129</t>
  </si>
  <si>
    <t xml:space="preserve">130</t>
  </si>
  <si>
    <t xml:space="preserve">131</t>
  </si>
  <si>
    <t xml:space="preserve">132</t>
  </si>
  <si>
    <t xml:space="preserve">133</t>
  </si>
  <si>
    <t xml:space="preserve">134</t>
  </si>
  <si>
    <t xml:space="preserve">135</t>
  </si>
  <si>
    <t xml:space="preserve">136</t>
  </si>
  <si>
    <t xml:space="preserve">137</t>
  </si>
  <si>
    <t xml:space="preserve">138</t>
  </si>
  <si>
    <t xml:space="preserve">139</t>
  </si>
  <si>
    <t xml:space="preserve">140</t>
  </si>
  <si>
    <t xml:space="preserve">141</t>
  </si>
  <si>
    <t xml:space="preserve">142</t>
  </si>
  <si>
    <t xml:space="preserve">143</t>
  </si>
  <si>
    <t xml:space="preserve">144</t>
  </si>
  <si>
    <t xml:space="preserve">145</t>
  </si>
  <si>
    <t xml:space="preserve">146</t>
  </si>
  <si>
    <t xml:space="preserve">147</t>
  </si>
  <si>
    <t xml:space="preserve">148</t>
  </si>
  <si>
    <t xml:space="preserve">149</t>
  </si>
  <si>
    <t xml:space="preserve">150</t>
  </si>
  <si>
    <t xml:space="preserve">151</t>
  </si>
  <si>
    <t xml:space="preserve">152</t>
  </si>
  <si>
    <t xml:space="preserve">153</t>
  </si>
  <si>
    <t xml:space="preserve">154</t>
  </si>
  <si>
    <t xml:space="preserve">155</t>
  </si>
  <si>
    <t xml:space="preserve">156</t>
  </si>
  <si>
    <t xml:space="preserve">157</t>
  </si>
  <si>
    <t xml:space="preserve">158</t>
  </si>
  <si>
    <t xml:space="preserve">159</t>
  </si>
  <si>
    <t xml:space="preserve">160</t>
  </si>
  <si>
    <t xml:space="preserve">161</t>
  </si>
  <si>
    <t xml:space="preserve">162</t>
  </si>
  <si>
    <t xml:space="preserve">163</t>
  </si>
  <si>
    <t xml:space="preserve">164</t>
  </si>
  <si>
    <t xml:space="preserve">165</t>
  </si>
  <si>
    <t xml:space="preserve">166</t>
  </si>
  <si>
    <t xml:space="preserve">167</t>
  </si>
  <si>
    <t xml:space="preserve">168</t>
  </si>
  <si>
    <t xml:space="preserve">169</t>
  </si>
  <si>
    <t xml:space="preserve">170</t>
  </si>
  <si>
    <t xml:space="preserve">171</t>
  </si>
  <si>
    <t xml:space="preserve">172</t>
  </si>
  <si>
    <t xml:space="preserve">173</t>
  </si>
  <si>
    <t xml:space="preserve">174</t>
  </si>
  <si>
    <t xml:space="preserve">175</t>
  </si>
  <si>
    <t xml:space="preserve">176</t>
  </si>
  <si>
    <t xml:space="preserve">180</t>
  </si>
  <si>
    <t xml:space="preserve">181</t>
  </si>
  <si>
    <t xml:space="preserve">177</t>
  </si>
  <si>
    <t xml:space="preserve">178</t>
  </si>
  <si>
    <t xml:space="preserve">179</t>
  </si>
  <si>
    <t xml:space="preserve">182</t>
  </si>
  <si>
    <t xml:space="preserve">183</t>
  </si>
  <si>
    <t xml:space="preserve">184</t>
  </si>
  <si>
    <t xml:space="preserve">185</t>
  </si>
  <si>
    <t xml:space="preserve">204</t>
  </si>
  <si>
    <t xml:space="preserve">205</t>
  </si>
  <si>
    <t xml:space="preserve">186</t>
  </si>
  <si>
    <t xml:space="preserve">0,9</t>
  </si>
  <si>
    <t xml:space="preserve">187</t>
  </si>
  <si>
    <t xml:space="preserve">188</t>
  </si>
  <si>
    <t xml:space="preserve">189</t>
  </si>
  <si>
    <t xml:space="preserve">190</t>
  </si>
  <si>
    <t xml:space="preserve">191</t>
  </si>
  <si>
    <t xml:space="preserve">192</t>
  </si>
  <si>
    <t xml:space="preserve">193</t>
  </si>
  <si>
    <t xml:space="preserve">194</t>
  </si>
  <si>
    <t xml:space="preserve">195</t>
  </si>
  <si>
    <t xml:space="preserve">196</t>
  </si>
  <si>
    <t xml:space="preserve">197</t>
  </si>
  <si>
    <t xml:space="preserve">198</t>
  </si>
  <si>
    <t xml:space="preserve">199</t>
  </si>
  <si>
    <t xml:space="preserve">200</t>
  </si>
  <si>
    <t xml:space="preserve">201</t>
  </si>
  <si>
    <t xml:space="preserve">202</t>
  </si>
  <si>
    <t xml:space="preserve">203</t>
  </si>
  <si>
    <t xml:space="preserve">206</t>
  </si>
  <si>
    <t xml:space="preserve">207</t>
  </si>
  <si>
    <t xml:space="preserve">208</t>
  </si>
  <si>
    <t xml:space="preserve">209</t>
  </si>
  <si>
    <t xml:space="preserve">210</t>
  </si>
  <si>
    <t xml:space="preserve">211</t>
  </si>
  <si>
    <t xml:space="preserve">212</t>
  </si>
  <si>
    <t xml:space="preserve">213</t>
  </si>
  <si>
    <t xml:space="preserve">214</t>
  </si>
  <si>
    <t xml:space="preserve">215</t>
  </si>
  <si>
    <t xml:space="preserve">216</t>
  </si>
  <si>
    <t xml:space="preserve">217</t>
  </si>
  <si>
    <t xml:space="preserve">218</t>
  </si>
  <si>
    <t xml:space="preserve">219</t>
  </si>
  <si>
    <t xml:space="preserve">220</t>
  </si>
  <si>
    <t xml:space="preserve">221</t>
  </si>
  <si>
    <t xml:space="preserve">222</t>
  </si>
  <si>
    <t xml:space="preserve">223</t>
  </si>
  <si>
    <t xml:space="preserve">224</t>
  </si>
  <si>
    <t xml:space="preserve">225</t>
  </si>
  <si>
    <t xml:space="preserve">226</t>
  </si>
  <si>
    <t xml:space="preserve">227</t>
  </si>
  <si>
    <t xml:space="preserve">228</t>
  </si>
  <si>
    <t xml:space="preserve">229</t>
  </si>
  <si>
    <t xml:space="preserve">230</t>
  </si>
  <si>
    <t xml:space="preserve">231</t>
  </si>
  <si>
    <t xml:space="preserve">232</t>
  </si>
  <si>
    <t xml:space="preserve">233</t>
  </si>
  <si>
    <t xml:space="preserve">234</t>
  </si>
  <si>
    <t xml:space="preserve">4002</t>
  </si>
  <si>
    <t xml:space="preserve">235</t>
  </si>
  <si>
    <t xml:space="preserve">236</t>
  </si>
  <si>
    <t xml:space="preserve">237</t>
  </si>
  <si>
    <t xml:space="preserve">238</t>
  </si>
  <si>
    <t xml:space="preserve">239</t>
  </si>
  <si>
    <t xml:space="preserve">240</t>
  </si>
  <si>
    <t xml:space="preserve">241</t>
  </si>
  <si>
    <t xml:space="preserve">242</t>
  </si>
  <si>
    <t xml:space="preserve">243</t>
  </si>
  <si>
    <t xml:space="preserve">244</t>
  </si>
  <si>
    <t xml:space="preserve">245</t>
  </si>
  <si>
    <t xml:space="preserve">246</t>
  </si>
  <si>
    <t xml:space="preserve">247</t>
  </si>
  <si>
    <t xml:space="preserve">248</t>
  </si>
  <si>
    <t xml:space="preserve">249</t>
  </si>
  <si>
    <t xml:space="preserve">250</t>
  </si>
  <si>
    <t xml:space="preserve">251</t>
  </si>
  <si>
    <t xml:space="preserve">252</t>
  </si>
  <si>
    <t xml:space="preserve">253</t>
  </si>
  <si>
    <t xml:space="preserve">254</t>
  </si>
  <si>
    <t xml:space="preserve">255</t>
  </si>
  <si>
    <t xml:space="preserve">256</t>
  </si>
  <si>
    <t xml:space="preserve">257</t>
  </si>
  <si>
    <t xml:space="preserve">258</t>
  </si>
  <si>
    <t xml:space="preserve">259</t>
  </si>
  <si>
    <t xml:space="preserve">260</t>
  </si>
  <si>
    <t xml:space="preserve">261</t>
  </si>
  <si>
    <t xml:space="preserve">262</t>
  </si>
  <si>
    <t xml:space="preserve">263</t>
  </si>
  <si>
    <t xml:space="preserve">264</t>
  </si>
  <si>
    <t xml:space="preserve">265</t>
  </si>
  <si>
    <t xml:space="preserve">266</t>
  </si>
  <si>
    <t xml:space="preserve">267</t>
  </si>
  <si>
    <t xml:space="preserve">268</t>
  </si>
  <si>
    <t xml:space="preserve">269</t>
  </si>
  <si>
    <t xml:space="preserve">270</t>
  </si>
  <si>
    <t xml:space="preserve">4572</t>
  </si>
  <si>
    <t xml:space="preserve">271</t>
  </si>
  <si>
    <t xml:space="preserve">272</t>
  </si>
  <si>
    <t xml:space="preserve">273</t>
  </si>
  <si>
    <t xml:space="preserve">274</t>
  </si>
  <si>
    <t xml:space="preserve">275</t>
  </si>
  <si>
    <t xml:space="preserve">276</t>
  </si>
  <si>
    <t xml:space="preserve">277</t>
  </si>
  <si>
    <t xml:space="preserve">278</t>
  </si>
  <si>
    <t xml:space="preserve">285</t>
  </si>
  <si>
    <t xml:space="preserve">287</t>
  </si>
  <si>
    <t xml:space="preserve">290</t>
  </si>
  <si>
    <t xml:space="preserve">294</t>
  </si>
  <si>
    <t xml:space="preserve">295</t>
  </si>
  <si>
    <t xml:space="preserve">283</t>
  </si>
  <si>
    <t xml:space="preserve">292</t>
  </si>
  <si>
    <t xml:space="preserve">293</t>
  </si>
  <si>
    <t xml:space="preserve">279</t>
  </si>
  <si>
    <t xml:space="preserve">280</t>
  </si>
  <si>
    <t xml:space="preserve">281</t>
  </si>
  <si>
    <t xml:space="preserve">282</t>
  </si>
  <si>
    <t xml:space="preserve">284</t>
  </si>
  <si>
    <t xml:space="preserve">286</t>
  </si>
  <si>
    <t xml:space="preserve">288</t>
  </si>
  <si>
    <t xml:space="preserve">289</t>
  </si>
  <si>
    <t xml:space="preserve">291</t>
  </si>
  <si>
    <t xml:space="preserve">296</t>
  </si>
  <si>
    <t xml:space="preserve">297</t>
  </si>
  <si>
    <t xml:space="preserve">298</t>
  </si>
  <si>
    <t xml:space="preserve">330</t>
  </si>
  <si>
    <t xml:space="preserve">331</t>
  </si>
  <si>
    <t xml:space="preserve">299</t>
  </si>
  <si>
    <t xml:space="preserve">300</t>
  </si>
  <si>
    <t xml:space="preserve">301</t>
  </si>
  <si>
    <t xml:space="preserve">302</t>
  </si>
  <si>
    <t xml:space="preserve">303</t>
  </si>
  <si>
    <t xml:space="preserve">304</t>
  </si>
  <si>
    <t xml:space="preserve">305</t>
  </si>
  <si>
    <t xml:space="preserve">306</t>
  </si>
  <si>
    <t xml:space="preserve">307</t>
  </si>
  <si>
    <t xml:space="preserve">308</t>
  </si>
  <si>
    <t xml:space="preserve">309</t>
  </si>
  <si>
    <t xml:space="preserve">310</t>
  </si>
  <si>
    <t xml:space="preserve">311</t>
  </si>
  <si>
    <t xml:space="preserve">312</t>
  </si>
  <si>
    <t xml:space="preserve">313</t>
  </si>
  <si>
    <t xml:space="preserve">314</t>
  </si>
  <si>
    <t xml:space="preserve">315</t>
  </si>
  <si>
    <t xml:space="preserve">316</t>
  </si>
  <si>
    <t xml:space="preserve">317</t>
  </si>
  <si>
    <t xml:space="preserve">318</t>
  </si>
  <si>
    <t xml:space="preserve">319</t>
  </si>
  <si>
    <t xml:space="preserve">320</t>
  </si>
  <si>
    <t xml:space="preserve">321</t>
  </si>
  <si>
    <t xml:space="preserve">322</t>
  </si>
  <si>
    <t xml:space="preserve">323</t>
  </si>
  <si>
    <t xml:space="preserve">324</t>
  </si>
  <si>
    <t xml:space="preserve">325</t>
  </si>
  <si>
    <t xml:space="preserve">326</t>
  </si>
  <si>
    <t xml:space="preserve">327</t>
  </si>
  <si>
    <t xml:space="preserve">328</t>
  </si>
  <si>
    <t xml:space="preserve">329</t>
  </si>
  <si>
    <t xml:space="preserve">332</t>
  </si>
  <si>
    <t xml:space="preserve">333</t>
  </si>
  <si>
    <t xml:space="preserve">334</t>
  </si>
  <si>
    <t xml:space="preserve">335</t>
  </si>
  <si>
    <t xml:space="preserve">336</t>
  </si>
  <si>
    <t xml:space="preserve">337</t>
  </si>
  <si>
    <t xml:space="preserve">338</t>
  </si>
  <si>
    <t xml:space="preserve">339</t>
  </si>
  <si>
    <t xml:space="preserve">340</t>
  </si>
  <si>
    <t xml:space="preserve">341</t>
  </si>
  <si>
    <t xml:space="preserve">342</t>
  </si>
  <si>
    <t xml:space="preserve">343</t>
  </si>
  <si>
    <t xml:space="preserve">344</t>
  </si>
  <si>
    <t xml:space="preserve">345</t>
  </si>
  <si>
    <t xml:space="preserve">346</t>
  </si>
  <si>
    <t xml:space="preserve">347</t>
  </si>
  <si>
    <t xml:space="preserve">348</t>
  </si>
  <si>
    <t xml:space="preserve">349</t>
  </si>
  <si>
    <t xml:space="preserve">350</t>
  </si>
  <si>
    <t xml:space="preserve">351</t>
  </si>
  <si>
    <t xml:space="preserve">352</t>
  </si>
  <si>
    <t xml:space="preserve">353</t>
  </si>
  <si>
    <t xml:space="preserve">354</t>
  </si>
  <si>
    <t xml:space="preserve">355</t>
  </si>
  <si>
    <t xml:space="preserve">356</t>
  </si>
  <si>
    <t xml:space="preserve">357</t>
  </si>
  <si>
    <t xml:space="preserve">358</t>
  </si>
  <si>
    <t xml:space="preserve">359</t>
  </si>
  <si>
    <t xml:space="preserve">360</t>
  </si>
  <si>
    <t xml:space="preserve">361</t>
  </si>
  <si>
    <t xml:space="preserve">362</t>
  </si>
  <si>
    <t xml:space="preserve">363</t>
  </si>
  <si>
    <t xml:space="preserve">364</t>
  </si>
  <si>
    <t xml:space="preserve">365</t>
  </si>
  <si>
    <t xml:space="preserve">366</t>
  </si>
  <si>
    <t xml:space="preserve">367</t>
  </si>
  <si>
    <t xml:space="preserve">368</t>
  </si>
  <si>
    <t xml:space="preserve">369</t>
  </si>
  <si>
    <t xml:space="preserve">370</t>
  </si>
  <si>
    <t xml:space="preserve">371</t>
  </si>
  <si>
    <t xml:space="preserve">372</t>
  </si>
  <si>
    <t xml:space="preserve">373</t>
  </si>
  <si>
    <t xml:space="preserve">374</t>
  </si>
  <si>
    <t xml:space="preserve">375</t>
  </si>
  <si>
    <t xml:space="preserve">376</t>
  </si>
  <si>
    <t xml:space="preserve">377</t>
  </si>
  <si>
    <t xml:space="preserve">378</t>
  </si>
  <si>
    <t xml:space="preserve">379</t>
  </si>
  <si>
    <t xml:space="preserve">380</t>
  </si>
  <si>
    <t xml:space="preserve">381</t>
  </si>
  <si>
    <t xml:space="preserve">382</t>
  </si>
  <si>
    <t xml:space="preserve">383</t>
  </si>
  <si>
    <t xml:space="preserve">384</t>
  </si>
  <si>
    <t xml:space="preserve">385</t>
  </si>
  <si>
    <t xml:space="preserve">386</t>
  </si>
  <si>
    <t xml:space="preserve">387</t>
  </si>
  <si>
    <t xml:space="preserve">388</t>
  </si>
  <si>
    <t xml:space="preserve">389</t>
  </si>
  <si>
    <t xml:space="preserve">390</t>
  </si>
  <si>
    <t xml:space="preserve">391</t>
  </si>
  <si>
    <t xml:space="preserve">392</t>
  </si>
  <si>
    <t xml:space="preserve">393</t>
  </si>
  <si>
    <t xml:space="preserve">394</t>
  </si>
  <si>
    <t xml:space="preserve">395</t>
  </si>
  <si>
    <t xml:space="preserve">396</t>
  </si>
  <si>
    <t xml:space="preserve">397</t>
  </si>
  <si>
    <t xml:space="preserve">398</t>
  </si>
  <si>
    <t xml:space="preserve">399</t>
  </si>
  <si>
    <t xml:space="preserve">400</t>
  </si>
  <si>
    <t xml:space="preserve">401</t>
  </si>
  <si>
    <t xml:space="preserve">402</t>
  </si>
  <si>
    <t xml:space="preserve">403</t>
  </si>
  <si>
    <t xml:space="preserve">404</t>
  </si>
  <si>
    <t xml:space="preserve">405</t>
  </si>
  <si>
    <t xml:space="preserve">406</t>
  </si>
  <si>
    <t xml:space="preserve">407</t>
  </si>
  <si>
    <t xml:space="preserve">408</t>
  </si>
  <si>
    <t xml:space="preserve">409</t>
  </si>
  <si>
    <t xml:space="preserve">410</t>
  </si>
  <si>
    <t xml:space="preserve">411</t>
  </si>
  <si>
    <t xml:space="preserve">412</t>
  </si>
  <si>
    <t xml:space="preserve">413</t>
  </si>
  <si>
    <t xml:space="preserve">414</t>
  </si>
  <si>
    <t xml:space="preserve">415</t>
  </si>
  <si>
    <t xml:space="preserve">416</t>
  </si>
  <si>
    <t xml:space="preserve">417</t>
  </si>
  <si>
    <t xml:space="preserve">418</t>
  </si>
  <si>
    <t xml:space="preserve">419</t>
  </si>
  <si>
    <t xml:space="preserve">420</t>
  </si>
  <si>
    <t xml:space="preserve">421</t>
  </si>
  <si>
    <t xml:space="preserve">Ações</t>
  </si>
  <si>
    <t xml:space="preserve">%</t>
  </si>
  <si>
    <t xml:space="preserve">01/2025</t>
  </si>
  <si>
    <t xml:space="preserve">02/2025</t>
  </si>
  <si>
    <t xml:space="preserve">03/2025</t>
  </si>
  <si>
    <t xml:space="preserve">09/2025</t>
  </si>
  <si>
    <t xml:space="preserve">08/2025</t>
  </si>
  <si>
    <t xml:space="preserve">05/2025</t>
  </si>
  <si>
    <t xml:space="preserve">04/2025</t>
  </si>
  <si>
    <t xml:space="preserve">12/2025</t>
  </si>
  <si>
    <t xml:space="preserve">10/2025</t>
  </si>
  <si>
    <t xml:space="preserve">07/2025</t>
  </si>
  <si>
    <t xml:space="preserve">06/2025</t>
  </si>
  <si>
    <t xml:space="preserve">Rateio Proporcional</t>
  </si>
  <si>
    <t xml:space="preserve">Sem as Fontes 50 81</t>
  </si>
  <si>
    <t xml:space="preserve">Fontes 50 81</t>
  </si>
  <si>
    <t xml:space="preserve">Rateio Proporcional2</t>
  </si>
  <si>
    <t xml:space="preserve">Dados</t>
  </si>
  <si>
    <t xml:space="preserve">Soma de Valor de Demanda</t>
  </si>
  <si>
    <t xml:space="preserve">Soma de Valor Final</t>
  </si>
  <si>
    <t xml:space="preserve">Total Resultado</t>
  </si>
  <si>
    <t xml:space="preserve">Total</t>
  </si>
  <si>
    <t xml:space="preserve">Detalhes</t>
  </si>
  <si>
    <t xml:space="preserve">Descrição: Contratação/manutenção de 02 bolsistas para o setor Articulação para a vinda de 01 novo servidor para o setor Viabilizar a implantação do sistema de internacionalização da UFRN para coleta de dados de internacionalização | Indicador: Número de servidores no setor Número de bolsistas e/ou estagiários Estrutura física do setor | Meta: 01 servidor para DRI / Bolsistas AGIITEC-DRI / Sistema para gestão de dados de internacionalização | Justificativa: Manter as condições necessárias de estrutura física, material, tecnológica e de recursos humanos suficientes para suportar o adequado planejamento e gestão das ações do setor na efetivação de seus planos, iniciativas, objetivos e metas. Estágio da Internacionalização: EDITAL Nº 340/GR/UFFS/2024 - aluno atual: Emma | Aderência PDI: Objetivo específico até 2023: 1 Assegurar condições institucionais para dar suporte à implementação das ações de internacionalização | Aderência CPA: Ter consistência no orçamento anual para manter ações em desenvolvimento e ampliar ações de inovação e internacionalização. A AGIITEC ainda não tem em sua estrutura corpo de servidores e colaboradores suficientes que permitam sua atuação plena, conforme as atribuições dadas na política de inovação e internacionalização da instituição | Aderência PPA: 0359 - Promover o fortalecimento da internacionalização da educação superior por meio do desenvolvimento de ações que promovam uma perspectiva global, intercultural e de cooperação e que contribuam com a melhoria da qualidade e da relevância do ensino, da pesquisa, da extensão e da inovação desenvolvidas pelas instituições de educação superior (IES)</t>
  </si>
  <si>
    <t xml:space="preserve">Descrição: Participação de, pelo menos, 02 (dois) servidores da DRI em eventos internacionais Realizar, pelo menos, 2 (duas) visitas técnicas no ano dos servidores lotados na DRI, sendo 01 no primeiro semestre e outra no segundo | Indicador: Número de eventos com participação da UFFS. Número de visitas técnicas realizadas Número de servidores participante | Meta: Participar em eventos de internacionalização (FAUBAI e CGRIFES)- Visitas técnicas a outras IES no Brasil e no exterior- Diárias, passagens e taxa de inscrição | Justificativa: A participação de servidores em eventos e visitas técnicas é a forma de capacitar os colaboradores em temas vinculados a internacionalização, tendo em vista que não há cursos de formação específicos para a área | Aderência PDI: Objetivo específico até 2023: 1 Assegurar condições institucionais para dar suporte à implementação das ações de internacionalização | Aderência CPA: Ações sugeridas: Incentivar (financeiramente e por meio de pesquisa/projetos) a participação dos estudantes em eventos científicos - nacionais e internacionais, (Imagem 177: Campus Realeza - Sobre a difusão da produção acadêmica, existe incentivo e apoio) Principais desafios: Ampliar o fomento e incentivo para participação em eventos internacionais.(Imagem 154: Campus Passo Fundo) A mobilidade internacional é realizada em instituições com as quais a UFFS tenha firmado acordo de cooperação técnica. (Imagem 149: Campus Passo Fundo) Ações existentes: A AGIITEC disponibiliza recursos, de acordo com a disponibilidade orçamentária, para financiamento de pesquisadores em atividades internacionais.(Atualmente via emenda parlamentar) (Imagem 131: Campus Laranjeiras do Sul) | Aderência PPA: 0359 - Promover o fortalecimento da internacionalização da educação superior por meio do desenvolvimento de ações que promovam uma perspectiva global, intercultural e de cooperação e que contribuam com a melhoria da qualidade e da relevância do ensino, da pesquisa, da extensão e da inovação desenvolvidas pelas instituições de educação superior (IES)</t>
  </si>
  <si>
    <t xml:space="preserve">Descrição: Publicação de, pelo menos, 01 edital para mobilidade Oferta de 8 bolsas ou auxílios para estudantes internacionais em mobilidade na UFFS. Inscrição no programa PILA | Indicador: Número de pessoas em mobilidade virtual ou física- Número de acordos de cooperação. Número de pessoas em mobilidade virtual ou física. Número de Cursos que aderiram a oferta de vagas | Meta: 08 estudantes em mobilidade out - Formalização de 05 novos acordos de cooperação internacional. Adesão de 50% dos cursos da UFFS | Justificativa: Bolsas/Auxílios para acadêmicos em intercâmbio de Acordos Internacionais vigentes (graduação e pós) Promover a qualidade da educação e da pesquisa para todo o corpo estudantil e servidores, e ter uma contribuição relevante à sociedade. Para isso é importante o fomento a formalização de acordos de cooperação internacional e a mobilidade. Inscrição no programa PILA | Aderência PDI: Objetivo específico até 2023: 2. Melhorar o nível de proficiência em línguas estrangeiras da comunidade acadêmica como previsto no Eixo 2 da Política Linguística. Objetivo específico até 2023: 4. Apoiar e participar da construção de uma rede com as IES fronteiriças da região sul e dos países vizinhos | Aderência CPA: Eixo 3: Políticas Acadêmicas: que oportunizam mobilidade acadêmica A AGIITEC articula ações ligadas à Política Linguística Institucional, realiza editais de mobilidade acadêmica in e out, teste de proficiência em língua portuguesa. - CelpeBras, Recepção e orientação estudantes estrangeiros vinculados ao programa PEC-G, entre outras atividades que tem impacto social direto. Políticas de ingresso específicas para indígenas e imigrantes Organização e publicação de conteúdos em revista acadêmico-científica indexada no Qualis; participação em eventos de âmbito internacional. (Imagem 176: Campus Realeza). Eixo 3: Políticas Acadêmicas: que oportunizam mobilidade acadêmica - No que diz respeito a oportunizar de mobilidade acadêmica ou estágio não obrigatório remunerado, o resultado apresentado (78,26%) sugere que esse quesito precisa ser mais bem estruturado e adequado para atender a demanda. Acessar órgãos de financiamento internos e externos objetivando acesso a recursos para ampliar ações de inovação e internacionalização | Aderência PPA: 0359 - Promover o fortalecimento da internacionalização da educação superior por meio do desenvolvimento de ações que promovam uma perspectiva global, intercultural e de cooperação e que contribuam com a melhoria da qualidade e da relevância do ensino, da pesquisa, da extensão e da inovação desenvolvidas pelas instituições de educação superior (IES)</t>
  </si>
  <si>
    <t xml:space="preserve">Descrição: Oferta de cursos de PLE, Espanhol, Inglês, Francês Oportunizar estágio de docência para 19 estudantes que participam como bolsistas. Realização dos cursos online Acompanhamento e capacitação para incentivo ao acesso | Indicador: Oferta de cursos de línguas presencial- Número de estudantes contemplados com Bolsas. Precisamos ver qual o valor do ano passado e descontar do valor de cima pois é a mesma meta | Meta: 19 bolsistas (3 turmas c/20 alunos) | Justificativa: Ampliar a proficiência linguística da comunidade acadêmica Incrementar a elegibilidade de servidores e discentes da Instituição aos programas de mobilidade acadêmica internacional | Aderência PDI: Objetivo específico até 2023: 2. Melhorar o nível de proficiência em línguas estrangeiras da comunidade acadêmica como previsto no Eixo 2 da Política Linguística. - Manutenção do Programa de Línguas da UFFS e PORTARIA Nº 3515/GR/UFFS/2024 e https://www.uffs.edu.br/atos-normativos/resolucao/consunicppgec/2019-0006 19 professores bolsistas para todos os campi - 12 meses - 1.550,00. Objetivo específico até 2023: 2. Melhorar o nível de proficiência em línguas estrangeiras da comunidade acadêmica como previsto no Eixo 2 da Política Linguística | Aderência CPA: Ações existentes: Cursos gratuitos no CeLUFFS - Campus Realeza; PIBID Interdisciplinar de Física e Química; Semanas e Jornadas Acadêmicas; Monitorias Acadêmicas em diferentes áreas | Aderência PPA: 0359 - Promover o fortalecimento da internacionalização da educação superior por meio do desenvolvimento de ações que promovam uma perspectiva global, intercultural e de cooperação e que contribuam com a melhoria da qualidade e da relevância do ensino, da pesquisa, da extensão e da inovação desenvolvidas pelas instituições de educação superior (IES)</t>
  </si>
  <si>
    <t xml:space="preserve">Descrição: Aplicação dos testes de proficiência | Indicador: Número de inscritos para testes de proficiência em línguas | Meta: Oferta de 250 vagas anuais para realização do teste de proficiência aplicado a pós-graduação | Justificativa: Fortalecimento da internacionalização por meio do fomento das ações de Política linguística- Pagamento de servidores para aplicação e avaliação de prova de proficiência | Aderência PDI: Objetivo específico até 2023: 2. Melhorar o nível de proficiência em línguas estrangeiras da comunidade acadêmica como previsto no Eixo 2 da Política Linguística | Aderência CPA: Campus Chapecó é posto aplicador do Celpe-Bras via INEP. A AGIITEC gerencia Testes de Proficiência dos cursos de Pós e outros testes de proficiência aplicados pelo Centro de Línguas da UFFS | Aderência PPA: 0359 - Promover o fortalecimento da internacionalização da educação superior por meio do desenvolvimento de ações que promovam uma perspectiva global, intercultural e de cooperação e que contribuam com a melhoria da qualidade e da relevância do ensino, da pesquisa, da extensão e da inovação desenvolvidas pelas instituições de educação superior (IES)</t>
  </si>
  <si>
    <t xml:space="preserve">Descrição: Pagamento Tradução Juramentada para acordos internacionais Produção material de divulgação da UFFS para Promover a Instituição no exterior Produção de documentos diversos em línguas estrangeiras de forma a Promover a mobilidade acadêmica e a divulgação de ações de ensino e pesquisa da UFFS | Indicador: Número de documentos traduzidos | Meta: Elaborar material de divulgação em outras línguas Tradução de documentos diversos, inclusive para acordos internacionais | Justificativa: Para o estabelecimento de convênios internacionais e para a atração de estudantes e pesquisadores de outros países a UFFS precisa se tornar conhecida internacionalmente e dar visibilidade a seus cursos, projetos, programas e ações | Aderência PDI: Objetivo específico até 2023: 4. Apoiar e participar da construção de uma rede com as IES fronteiriças da região sul e dos países vizinhos | Aderência CPA: Eixo 3: Políticas Acadêmicas: que oportunizam mobilidade acadêmica | Aderência PPA: 0359 - Promover o fortalecimento da internacionalização da educação superior por meio do desenvolvimento de ações que promovam uma perspectiva global, intercultural e de cooperação e que contribuam com a melhoria da qualidade e da relevância do ensino, da pesquisa, da extensão e da inovação desenvolvidas pelas instituições de educação superior (IES)</t>
  </si>
  <si>
    <t xml:space="preserve">Descrição: Bolsistas/estagiário AGIITEC/DEPI 02 para auxílio do setor de Inovação (12 meses x2 x R$ 1083,33, total $ 26.000,00) Articulação para a vinda de 03 novos servidor para o setor Viabilizar a implantação do sistema da UFRN, módulo gestão de NIT para coleta de dados e gestão dos ativos intangíveis | Indicador: Reuniões com diretores e professores/pesquisadores nos campi; Número de registros/deposito INPI; Acordos de Parceria para P,D&amp;I;F21Serviço | Meta: Visitas semestrais a todos os campi; Bolsistas DEPI - AGIITEC; Pelo menos mais 03 servidor para o setor - DEPI(gestão Acordos de Parceria; Gestão PI; Gestão cultura de inovação); Sistema para gestão de NIT | Justificativa: Sensibilizar e informar os diretores e professores/pesquisadores sobre as ações de Inovação e PI; Protocolo e Manutenção de registro de Propriedade Intelectual; Bolsistas (Criação recente do setor, falta de técnico para suporte | Aderência PDI: Objetivo 4 - Desenvolvimento da Pesquisa Científica, da Tecnologia e da Inovação | Aderência CPA: 3.1.2 Eixo 2: Desenvolvimento institucional | Aderência PPA: 0360 - Promover a criação e o fortalecimento de ecossistemas de inovação nas Universidades, com vistas a impulsionar a capacidade de pesquisa, desenvolvimento e empreendedorismo</t>
  </si>
  <si>
    <t xml:space="preserve">Descrição: Realização de pelo menos 2 (duas) capacitações por servidor lotado no DEPI, em áreas distintas (inovação, transferência tecnológica e propriedade intelectual) e de pelo menos 1 (uma) capacitação por servidor representante do campus Prever diárias$ 3000,00 passagens R$ 7000,00 | Indicador: Participação em eventos on-line e presenciais realizados por servidor / Ações institucionais integradas | Meta: Capacitação interna de servidores do DEPI da AGIITEC | Justificativa: Obrigação legal institucional e criação recente do setor, união de setores distintos. Capacitação dos representantes nos campi para sensibilização da comunidade e busca de parcerias interinstitucionais | Aderência PDI: Objetivo 4 - Desenvolvimento da Pesquisa Científica, da Tecnologia e da Inovação | Aderência CPA: 3.1.2 Eixo 2: Desenvolvimento institucional | Aderência PPA: 0360 - Promover a criação e o fortalecimento de ecossistemas de inovação nas Universidades, com vistas a impulsionar a capacidade de pesquisa, desenvolvimento e empreendedorismo</t>
  </si>
  <si>
    <t xml:space="preserve">Descrição: Contratação de palestrante para realização de pelo menos 1 capacitação por ano para inovação a nível regional, nacional ou internacional Prever diárias e passagens…R$ 6000,00 | Indicador: Participação da comunidade universitária e externa em eventos on-line e presenciais | Meta: Sensibilização da comunidade universitária e externa quanto à inovação, propriedade intelectual | Justificativa: Fortalecimento da cultura de inovação e propriedade intelectual na UFFS | Aderência PDI: Objetivo 4 - Desenvolvimento da Pesquisa Científica, da Tecnologia e da Inovação | Aderência CPA: 3.1.2 Eixo 2: Desenvolvimento institucional | Aderência PPA: 0360 - Promover a criação e o fortalecimento de ecossistemas de inovação nas Universidades, com vistas a impulsionar a capacidade de pesquisa, desenvolvimento e empreendedorismo</t>
  </si>
  <si>
    <t xml:space="preserve">Descrição: Contratação de serviço de escritório de PI para demandas de Propriedade Intelectual, por ex.: execução de serviços de Busca de anterioridade, redação e depósito patente (valor mínimo 10.000 e máximo de 93.000) Obs.: Foram colocados estes valores de mínimo por se tratar de um contrato sob demanda. O valor máx. é o valor máximo do contrato Propriedade Intelectual (Ex.: manutenção marca UFFS, patentes depositadas e outras R$ 10.000,00) | Indicador: Número de buscas de anterioridade / redações de patentes/ outros pedidos de proteção de PI / encaminhamento junto ao INPI | Meta: Pelo menos 4 buscas de anterioridade; 2 registros de software; 4 Redações de patentes; 2 parecer técnico | Justificativa: Falta servidores com qualificação na área e crescente demanda ausência de técnico especializado para suporte | Aderência PDI: Objetivo 4 - Desenvolvimento da Pesquisa Científica, da Tecnologia e da Inovação | Aderência CPA: 3.1.2 Eixo 2: Desenvolvimento institucional | Aderência PPA: 0360 - Promover a criação e o fortalecimento de ecossistemas de inovação nas Universidades, com vistas a impulsionar a capacidade de pesquisa, desenvolvimento e empreendedorismo</t>
  </si>
  <si>
    <t xml:space="preserve">Descrição: Pagamento de taxas para depósito junto ao INPI (manutenção, depósito) | Indicador: Número de depósitos de PI junto ao INPI | Meta: 15 taxas junto ao INPI | Justificativa: No escopo de atuação do NIT da UFFS, gestão da Propriedade Intelectual da UFFS | Aderência PDI: Objetivo 4 - Desenvolvimento da Pesquisa Científica, da Tecnologia e da Inovação | Aderência CPA: 3.1.2 Eixo 2: Desenvolvimento institucional | Aderência PPA: 0360 - Promover a criação e o fortalecimento de ecossistemas de inovação nas Universidades, com vistas a impulsionar a capacidade de pesquisa, desenvolvimento e empreendedorismo</t>
  </si>
  <si>
    <t xml:space="preserve">Descrição: Projetos de P,D&amp;I, fomento via empresas | Indicador: Fortalecimento de parcerias da UFFS com o setor produtivo | Meta: Pelo menos 8 bolsas de Parceiros (recursos da Fonte 81 - GRU) | Justificativa: Fortalecimento de parcerias da UFFS com o setor produtivo | Aderência PDI: Objetivo 4 - Desenvolvimento da Pesquisa Científica, da Tecnologia e da Inovação | Aderência CPA: 3.1.2 Eixo 2: Desenvolvimento institucional | Aderência PPA: 0360 - Promover a criação e o fortalecimento de ecossistemas de inovação nas Universidades, com vistas a impulsionar a capacidade de pesquisa, desenvolvimento e empreendedorismo</t>
  </si>
  <si>
    <t xml:space="preserve">Descrição: Filiação e participação ações rede NIT SC R$ 3000,00 e FORTEC R$ 2000,00 | Indicador: Número de eventos com participação da UFFS Número de visitas técnicas realizadas Número de servidores participante | Meta: Participar da UFFS no ecossistema de inovação - FORTEC - filiação | Justificativa: Filiação e participação ações rede NIT SC e FORTEC | Aderência PDI: Objetivo 4 - Desenvolvimento da Pesquisa Científica, da Tecnologia e da Inovação | Aderência CPA: 3.1.2 Eixo 2: Desenvolvimento institucional | Aderência PPA: 0360 - Promover a criação e o fortalecimento de ecossistemas de inovação nas Universidades, com vistas a impulsionar a capacidade de pesquisa, desenvolvimento e empreendedorismo</t>
  </si>
  <si>
    <t xml:space="preserve">Descrição: Funcionamento do Laboratório: 2 projetos em conjunto com o Laboratório - conforme IN interna Material de consumo para funcionamento dos equipamentos do laboratório | Indicador: Número de projetos realizados em conjunto com o Laboratório | Meta: Nomear coordenador laboratório de acordo com IN interna e Polít. Inovação; Firmar 2 projetos em conjunto com os campi | Justificativa: Material de consumo para capacitação e projetos em conjunto com o Laboratório. De acordo com a IN interna. Material para capacitações aos projetos em conjunto para condições de iniciar | Aderência PDI: Objetivo 4 - Desenvolvimento da Pesquisa Científica, da Tecnologia e da Inovação | Aderência CPA: 3.1.2 Eixo 2: Desenvolvimento institucional | Aderência PPA: 0360 - Promover a criação e o fortalecimento de ecossistemas de inovação nas Universidades, com vistas a impulsionar a capacidade de pesquisa, desenvolvimento e empreendedorismo</t>
  </si>
  <si>
    <t xml:space="preserve">Descrição: Ações de integração com o ecossistema e tríplice hélice de inovação local e regional Passagens R$ 10.000,00, diárias 5000,00 | Indicador: Número de acordos, parcerias, visitas técnicas | Meta: 6 atividades dentro do ecossistema de inovação. rede IFES SC; parque tecnológico | Justificativa: Criação recente da agência de inovação e consolidação de ações vinculadas ao ecossistema nacional de inovação | Aderência PDI: Objetivo 4 - Desenvolvimento da Pesquisa Científica, da Tecnologia e da Inovação | Aderência CPA: 3.1.2 Eixo 2: Desenvolvimento institucional | Aderência PPA: 0360 - Promover a criação e o fortalecimento de ecossistemas de inovação nas Universidades, com vistas a impulsionar a capacidade de pesquisa, desenvolvimento e empreendedorismo</t>
  </si>
  <si>
    <t xml:space="preserve">Descrição: Aplicação dos testes de proficiência | Indicador: Número de inscritos para testes de proficiência em línguas | Meta: Oferta de 100 vagas anuais para realização do CELPEBRAS (50 vagas por semestre). Recursos da Fonte 50 - GRU)- Oferta de 50 vagas anuais para realização do teste CELU (25 vagas por semestre). Recursos da Fonte 50- GRU) | Justificativa: Fortalecimento da internacionalização por meio do fomento das ações de Política linguística- Pagamento de servidores para aplicação e avaliação de prova de proficiência CelpeBras e CELU | Aderência PDI: Objetivo específico até 2023: 2. Melhorar o nível de proficiência em línguas estrangeiras da comunidade acadêmica como previsto no Eixo 2 da Política Linguística | Aderência CPA: Campus Chapecó é posto aplicador do Celpe-Bras via INEP. A AGIITEC gerencia Testes de Proficiência dos cursos de Pós e outros testes de proficiência aplicados pelo Centro de Línguas da UFFS | Aderência PPA: 0359 - Promover o fortalecimento da internacionalização da educação superior por meio do desenvolvimento de ações que promovam uma perspectiva global, intercultural e de cooperação e que contribuam com a melhoria da qualidade e da relevância do ensino, da pesquisa, da extensão e da inovação desenvolvidas pelas instituições de educação superior (IES)</t>
  </si>
  <si>
    <t xml:space="preserve">Descrição: Fomento aos acordos internacionais vigentes e gerenciamento do setor. Fomento para ações de integração e capacitação | Indicador: Proporcionar pagamento de despesas das visitas técnicas de 50 % dos acordos internacionais vigentes. Número de acordos, parcerias, visitas técnicas | Meta: manter pelo menos 14, acordos de parcerias 1 , visitas técnicas 1. Acordos de parcerias 1 , visitas técnicas 1 | Justificativa: Diárias (até 3 por viagem) para visitas técnicas e mobilidade de docentes em acordos internacionais vigentes. (previsão de 12 a 14 acordos vigentes até o final do ano). Diárias para colaborador eventual (até 3 por viagem) - considerando contrapartida em acordos internacionais e eventos ligados a política de internacionalização institucional | Aderência PDI: Objetivo específico até 2023: 4. Apoiar e participar da construção de uma rede com as IES fronteiriças da região sul e dos países vizinhos | Aderência CPA: Utilizado até o momento, somente para atividades administrativas. Para que seja listado no relatório de avaliação, as ações precisam ter orçamento disponível. Não é realizado até o momento, por falta de acordos internacionais vigentes ou orçamento estimado para execução | Aderência PPA: 0359 - Promover o fortalecimento da internacionalização da educação superior por meio do desenvolvimento de ações que promovam uma perspectiva global, intercultural e de cooperação e que contribuam com a melhoria da qualidade e da relevância do ensino, da pesquisa, da extensão e da inovação desenvolvidas pelas instituições de educação superior (IES)</t>
  </si>
  <si>
    <t xml:space="preserve">Descrição: Fomento para ações de integração e capacitação. Fomento aos acordos internacionais vigentes e gerenciamento do setor | Indicador: Número de acordos, parcerias, visitas técnicas. Proporcionar pagamento de despesas das visitas técnicas de 50 % dos acordos internacionais vigentes | Meta: Acordos de parcerias 1 , visitas técnicas 1. manter pelo menos 14, acordos de parcerias 1 , visitas técnicas 1 | Justificativa: Passagens para visitas técnicas e mobilidade de docentes em acordos internacionais vigentes. (previsão de 12 a 14 acordos vigentes até o final do ano) | Aderência PDI: Objetivo específico até 2023: 4. Apoiar e participar da construção de uma rede com as IES fronteiriças da região sul e dos países vizinhos | Aderência CPA: Utilizado até o momento, somente para atividades administrativas. Para que seja listado no relatório de avaliação, as ações precisam ter orçamento disponível | Aderência PPA: 0359 - Promover o fortalecimento da internacionalização da educação superior por meio do desenvolvimento de ações que promovam uma perspectiva global, intercultural e de cooperação e que contribuam com a melhoria da qualidade e da relevância do ensino, da pesquisa, da extensão e da inovação desenvolvidas pelas instituições de educação superior (IES)</t>
  </si>
  <si>
    <t xml:space="preserve">Descrição: Participação em eventos relacionados a atividade de auditoria interna | Indicador: Aperfeiçoamento da atividade de auditoria interna | Meta: 1 | Justificativa: A Demanda justifica-se diante da necessidade da equipe de auditoria capacitar-se continuamente. Ainda se verifica que há previsão no planejamento de auditoria de 2025 - PAINT 2025, aprovado pela CGU e pelo CONSUNI-CAPGP | Aderência PDI: Objetivo 10 - Gestão Universitária para apoio ao Ensino, à Pesquisa, Extensão e Cultura</t>
  </si>
  <si>
    <t xml:space="preserve">Descrição: Viagens de Estudo e Trabalhos de Campo dos cursos de Graduação e Programas de Pós-graduação do campus Chapecó e Visitas Técnicas de Servidores. Esses estudos serão realizados na região de abrangência da UFFS, estendendo-se, de acordo com as necessidades, aos estados do Rio Grande do Sul, Santa Catarina e Paraná e demais estados vizinhos quando necessário. Atividades de cunho Histórico, Filosófico, Científico Social e Trabalhos de Campo para complementação das aulas teóricas dos acadêmicos e Visitas Técnicas para aprimoramento do conhecimento e troca de conhecimento entre outros Campi e outras Instituições | Indicador: Viagens Curriculares | Meta: META 1 - garantir recursos financeiros para realizar 100% das viagens envolvendo atividades obrigatórias de componentes curriculares dos cursos de graduação e pós-graduação, em consonância com a dimensão Acadêmico-Pedagógica do Plano de Gestão do Campus Chapecó | Justificativa: Associar conteúdos ministrados com as origens/fontes dos acontecimentos históricos. Ampliar conhecimentos. Conhecer processos das cadeias produtivas. Visitas técnicas para aprimorar conhecimentos. Conhecer as atividades de campo relacionadas a componentes curriculares. As Viagens e os Trabalhos de Campo devem estar previstos nos PPCs dos Cursos de Graduação e/ou Pós-graduação | Aderência PDI: Objetivo 1 - Desenvolvimento do Ensino de Graduação. Qualificar e ampliar a oferta do ensino de Graduação, integrando as atividades, os programas e projetos que estruturam e apoiam o desenvolvimento dos cursos, através da construção da Política de Graduação; Objetivo 2 - Desenvolvimento da Pós-Graduação stricto sensu. Implantar e consolidar os Programas de Pós-Graduação (mestrados profissionais e acadêmicos, doutorados próprios e interinstitucionais - DINTER), com o propósito de promover a formação acadêmica e científica de alto nível e fortalecer a presença da UFFS na Mesorregião Fronteira do Mercosul e nas áreas de conhecimento de sua atuação | Aderência CPA: Incentivar a UFFS Campus Chapecó para ações de troca de conhecimentos com a comunidade regional. Promover ações que demonstrem a eficácia da Extensão na Interação da UFFS com setores da sociedade e que divulguem a missão e valores da sua estrutura e competência dos setores | Aderência PPA: 0352 - Promover o acesso de estudantes à graduação, em instituições públicas, buscando a equidade e valorizando a diversidade. 0353 - Ampliar a taxa de conclusão dos estudantes da graduação, em instituições públicas, promovendo a permanência, a equidade e valorizando a diversidade | Aderência PO NVSL: Promover ações para o enfrentamento do capacitismo e da violência no combate aos estereótipos, preconceitos e práticas nocivas em relação a pessoas com deficiência, inclusive aquelas relacionadas a sexo e idade, em todas as áreas da vida</t>
  </si>
  <si>
    <t xml:space="preserve">Descrição: 1) Eventos acadêmico-científicos organizados pela UFFS campus Chapecó, promovidos pelos cursos de graduação e Pós-graduação como Seminário Interinstitucional, Simpósios, Seminários de Integração, Seminário de Socialização dos TCC, Atividades Teórico Práticas em Comunidades, Colóquios. As atividades devem ser realizadas, preferencialmente, nas dependências da UFFS, campus Chapecó, em auditórios, salas de aula e espaços comuns, em forma de Seminários, Palestras e Oficinas, envolvendo a comunidade acadêmica, servidores e Palestrantes Convidados. 2) Planejamento e execução de atividades de formação docentes, sob a responsabilidade do Núcleo de Apoio Pedagógico (NAP) e articulação com a Coordenação Acadêmica e Coordenações de Cursos; 3) Bancas de Defesa de Dissertações dos Mestrandos dos Programas de Pós-graduação Stricto Sensu do campus Chapecó; 4) Criação de calendário e realização de eventos anuais para egressos do Campus Chapecó | Indicador: Eventos Institucionais | Meta: META 1 - garantir a realização de, pelo menos, um evento por ano e por curso de graduação, em consonância com a dimensão Acadêmico-Pedagógica do Plano de Gestão do Campus Chapecó. META 2 - realizar atividades de qualificação das competências docentes, atingindo, anualmente, 30% do corpo de professores da UFFS, tendo em vista a dimensão Pessoas do Plano de Gestão do Campus Chapecó. META 3 - garantir a realização de 100% das Bancas de Defesa de Dissertação previstas nos Programas de Pós-graduação Stricto Sensu do campus Chapecó, conforme dimensão Acadêmico-Pedagógica do Plano de Gestão | Justificativa: A Universidade tem como objetivo primeiro a produção do conhecimento pelos estudos, pesquisas, observações, demandando, para isso, a organização de eventos técnico-científicos que envolvam o estudante, professor, pesquisador e comunidade para a geração ou atualização do conhecimento, ampliando a formação para além das atividades de ensino usuais. Faz parte desse processo a formação continuada dos docentes e a realização das atividades de conclusão de curso, como apresentação de TCC e defesa de Dissertações e Teses pelos acadêmicos da UFFS | Aderência PDI: Objetivo 1 - Desenvolvimento do Ensino de Graduação. Qualificar e ampliar a oferta do ensino de Graduação, integrando as atividades, os programas e projetos que estruturam e apoiam o desenvolvimento dos cursos, através da construção da Política de Graduação; Objetivo 2 - Desenvolvimento da Pós-Graduação stricto sensu. Implantar e consolidar os Programas de Pós-Graduação (mestrados profissionais e acadêmicos, doutorados próprios e interinstitucionais - DINTER), com o propósito de promover a formação acadêmica e científica de alto nível e fortalecer a presença da UFFS na Mesorregião Fronteira do Mercosul e nas áreas de conhecimento de sua atuação | Aderência CPA: Realizar levantamento de dados com criação de banco de dados acerca das informações sobre os egressos. Promover ações inovadoras que visem à qualidade de vida estudantil. Promover e/ou incentivar práticas reconhecidamente exitosas ou inovadoras em cursos de pós-graduação | Aderência PPA: 0358 - Apoiar a formação em nível de doutorado para a melhoria e fortalecimento da ciência, das artes, da cultura, da tecnologia e da inovação e suas estruturas, incluindo ações indutoras para o enfrentamento das desigualdades regionais e vulnerabilidades sociais para o desenvolvimento sustentável do país. 0357 - Apoiar a formação em nível de mestrado para a melhoria e o fortalecimento da ciência, das artes, da cultura, da tecnologia e da inovação e suas estruturas, incluindo ações indutoras para o enfrentamento das desigualdades regionais e vulnerabilidades sociais para o desenvolvimento sustentável do país. 0360 - Promover a criação e o fortalecimento de ecossistemas de inovação nas Universidades, com vistas a impulsionar a capacidade de pesquisa, desenvolvimento e empreendedorismo</t>
  </si>
  <si>
    <t xml:space="preserve">Descrição: 1) Prover e administrar recursos humanos, financeiros e materiais para realização de pequenos reparos e manutenções preventivas prediais e de infraestrutura do campus | Indicador: Funcionamento do Campus | Meta: META 1 - garantir recursos financeiros para realizar 100% das necessidades de manutenções preventivas prediais e de infraestrutura do campus Chapecó, conforme dimensão Infraestrutura do Plano de Gestão do Campus Chapecó. META 2 - Melhorar a oferta e manutenção de áreas verdes no campus, proporcionando novos espaços de lazer e distração/permanência aos usuários destes espaços, tendo em vista a dimensão Pessoas do Plano de Gestão do Campus Chapecó | Justificativa: Esta ação tem por objetivo manter as condições necessárias de funcionamento suficientes para suportar o adequado planejamento e gestão das ações do Campus Chapecó na efetivação de seus planos, objetivos e metas | Aderência PDI: Objetivo 1 - Desenvolvimento do Ensino de Graduação. Qualificar e ampliar a oferta do ensino de Graduação, integrando as atividades, os programas e projetos que estruturam e apoiam o desenvolvimento dos cursos, através da construção da Política de Graduação; Objetivo 2 - Desenvolvimento da Pós-Graduação stricto sensu. Implantar e consolidar os Programas de Pós-Graduação (mestrados profissionais e acadêmicos, doutorados próprios e interinstitucionais - DINTER), com o propósito de promover a formação acadêmica e científica de alto nível e fortalecer a presença da UFFS na Mesorregião Fronteira do Mercosul e nas áreas de conhecimento de sua atuação; Objetivo 11 - Manutenção e adequação da Infraestrutura. Visa ao desenvolvimento de ações de manutenção e adequação física da infraestrutura da UFFS por meio de obras de pequeno vulto que envolvam ampliação/ reforma/adaptação e aquisição e/ou reposição de materiais inerentes às pequenas obras, observando os limites da legislação vigente. Adicionalmente, visa à criação/ reestruturação de serviços para a comunidade acadêmica</t>
  </si>
  <si>
    <t xml:space="preserve">Descrição: Levantar os materiais necessários e instruir e gerenciar processos licitatórios que proporcionem a aquisição dos materiais de consumo necessários para a manutenção das aulas práticas de graduação | Indicador: Materiais de Consumo para Laboratório | Meta: META 1 - garantir recursos financeiros para realizar as necessidades de aquisição de materiais de consumo dos Laboratórios do campus Chapecó, em consonância com a dimensão Acadêmico-Pedagógica do Plano de Gestão do Campus Chapecó | Justificativa: Para garantir a realização das aulas práticas dos componentes curriculares dos Cursos de Graduação do Campus | Aderência PDI: Objetivo 1 - Desenvolvimento do Ensino de Graduação. Qualificar e ampliar a oferta do ensino de Graduação, integrando as atividades, os programas e projetos que estruturam e apoiam o desenvolvimento dos cursos, através da construção da Política de Graduação; Objetivo 2 - Desenvolvimento da Pós-Graduação stricto sensu. Implantar e consolidar os Programas de Pós-Graduação (mestrados profissionais e acadêmicos, doutorados próprios e interinstitucionais - DINTER), com o propósito de promover a formação acadêmica e científica de alto nível e fortalecer a presença da UFFS na Mesorregião Fronteira do Mercosul e nas áreas de conhecimento de sua atuação</t>
  </si>
  <si>
    <t xml:space="preserve">Descrição: Instruir e gerenciar processos licitatórios que proporcionem a aquisição dos materiais de consumo necessários para a manutenção das aulas práticas de graduação | Indicador: Materiais de Consumo Áreas Experimentais | Meta: META 1 - garantir recursos financeiros para realizar as necessidades de aquisição de materiais de consumo e manutenção para as Áreas Experimentais do campus Chapecó, , em consonância com a dimensão Acadêmico-Pedagógica do Plano de Gestão do Campus Chapecó | Justificativa: Para garantir a realização das aulas práticas dos componentes curriculares dos Cursos de Graduação do Campus | Aderência PDI: Objetivo 1 - Desenvolvimento do Ensino de Graduação. Qualificar e ampliar a oferta do ensino de Graduação, integrando as atividades, os programas e projetos que estruturam e apoiam o desenvolvimento dos cursos, através da construção da Política de Graduação; Objetivo 2 - Desenvolvimento da Pós-Graduação stricto sensu. Implantar e consolidar os Programas de Pós-Graduação (mestrados profissionais e acadêmicos, doutorados próprios e interinstitucionais - DINTER), com o propósito de promover a formação acadêmica e científica de alto nível e fortalecer a presença da UFFS na Mesorregião Fronteira do Mercosul e nas áreas de conhecimento de sua atuação</t>
  </si>
  <si>
    <t xml:space="preserve">Descrição: Fomentar através de auxílios (diárias, passagens, transporte e reembolso de taxa de inscrição) a participação de docentes em eventos científicos no país e no exterior, sob análise do Comitê Assessor de Pesquisa, do campus, de acordo com o regulamento da Pesquisa Institucional | Indicador: Participação em Eventos Científicos | Meta: META 1 - Fomentar o apoio institucional à participação de docentes em eventos científicos no Brasil, tendo em vista as dimensões Pessoas e Acadêmico-Pedagógica do Plano de Gestão do Campus Chapecó | Justificativa: Fomentar a produção científica na UFFS, tendo em vista o desenvolvimento dos grupos de pesquisa institucionais. Atendimento da RESOLUÇÃO 49/CONSUNI/CPPGEC/2022 | Aderência PDI: Objetivo 1 - Desenvolvimento do Ensino de Graduação. Qualificar e ampliar a oferta do ensino de Graduação, integrando as atividades, os programas e projetos que estruturam e apoiam o desenvolvimento dos cursos, através da construção da Política de Graduação; Objetivo 2 - Desenvolvimento da Pós-Graduação stricto sensu. Implantar e consolidar os Programas de Pós-Graduação (mestrados profissionais e acadêmicos, doutorados próprios e interinstitucionais - DINTER), com o propósito de promover a formação acadêmica e científica de alto nível e fortalecer a presença da UFFS na Mesorregião Fronteira do Mercosul e nas áreas de conhecimento de sua atuação</t>
  </si>
  <si>
    <t xml:space="preserve">Descrição: Auxílio Financeiro para a Participação de Estudantes em Eventos Academicamente Relevantes, visando o pagamento de despesas relativas a deslocamento, taxa de inscrição, hospedagem e alimentação, sob análise da Comissão de Avaliação de Auxílio Financeiro Discente, de acordo com regulamento institucional e cumprimento dos dispositivos de Editais específicos | Indicador: Participação em Eventos Científicos | Meta: META 1 - Fomentar o apoio institucional à participação de discentes em eventos científicos no Brasil e no exterior, tendo em vista as dimensões Pessoas e Acadêmico-Pedagógica do Plano de Gestão do Campus Chapecó | Justificativa: Fomentar a produção científica na UFFS, tendo em vista o desenvolvimento dos grupos de pesquisa institucionais. Atendimento da RESOLUÇÃO Nº 14/2016 - CONSUNI | Aderência PDI: Objetivo 1 - Desenvolvimento do Ensino de Graduação. Qualificar e ampliar a oferta do ensino de Graduação, integrando as atividades, os programas e projetos que estruturam e apoiam o desenvolvimento dos cursos, através da construção da Política de Graduação</t>
  </si>
  <si>
    <t xml:space="preserve">Descrição: Aquisição de Materiais de Consumo e Serviços a fim de suprir as atividades envolvidas no funcionamento do campus | Indicador: Materiais de Expediente e Consumo | Meta: META 1 - garantir recursos financeiros para realizar 100% das aquisições de materiais de expediente e de consumo para atender as necessidades de funcionamento do campus Chapecó | Justificativa: Esta ação tem por objetivo manter as condições necessárias de funcionamento suficientes para suportar o adequado planejamento e gestão das ações do Campus Chapecó na efetivação de seus planos, objetivos e metas | Aderência PDI: Objetivo 1 - Desenvolvimento do Ensino de Graduação. Qualificar e ampliar a oferta do ensino de Graduação, integrando as atividades, os programas e projetos que estruturam e apoiam o desenvolvimento dos cursos, através da construção da Política de Graduação</t>
  </si>
  <si>
    <t xml:space="preserve">Descrição: Licença (Software - Up To Date) - Garantir o atendimento das atividades básicas dos componentes curriculares e campos de prática previstos no PPC do Curso de Medicina. Garantir o atendimento das atividades básicas dos componentes curriculares e campos de prática previstos no PPC do Curso de Medicina | Indicador: Aquisição de Softwares e Materiais Bibliográficos. Viagens Internato. Equipamentos e Materiais Permanentes. Material de Consumo | Meta: META 1 - garantir recursos financeiros para realizar 100% das demandas de transportes para o Internato; META 2 - Garantir 100% dos suprimentos necessários para as atividades teórico-práticas; META 3 - Disponibilizar o Material Bibliográfico compatível com as necessidades do Curso; META 4 - Atender as pactuações de convênios com as instituições parceiras para possibilitar campo de prática dos acadêmicos do Curso de Medicina | Justificativa: Garantir a existência do Curso de Medicina sem Hospital Universitário | Aderência PDI: Objetivo 1 - Desenvolvimento do Ensino de Graduação. Qualificar e ampliar a oferta do ensino de Graduação, integrando as atividades, os programas e projetos que estruturam e apoiam o desenvolvimento dos cursos, através da construção da Política de Graduação</t>
  </si>
  <si>
    <t xml:space="preserve">Descrição: Garantir estrutura mínima de mobiliários e equipamentos para realização das atividades do campus; substituição de equipamentos obsoletos. Aquisição de computadores para substituição das máquinas obsoletas dos laboratórios de informática. Aquisição de computadores para substituição das máquinas de trabalho dos servidores, estando muitas obsoletas | Indicador: Equipamentos e Materiais Permanentes | Meta: META 1 - Garantir a disponibilidade mínima dos mobiliários e equipamentos para o funcionamento das atividades administrativas e acadêmicas do campus. META 1 - Substituir os equipamentos obsoletos e sem possibilidades de manutenção | Justificativa: Garantir a substituição de Mobiliários e Equipamentos e atualização tecnológica. Substituição e atualização de equipamentos obsoletos e sem possibilidade de manutenção | Aderência PDI: Objetivo 1 - Desenvolvimento do Ensino de Graduação. Qualificar e ampliar a oferta do ensino de Graduação, integrando as atividades, os programas e projetos que estruturam e apoiam o desenvolvimento dos cursos, através da construção da Política de Graduação; Objetivo 2 - Desenvolvimento da Pós-Graduação stricto sensu. Implantar e consolidar os Programas de Pós-Graduação (mestrados profissionais e acadêmicos, doutorados próprios e interinstitucionais - DINTER), com o propósito de promover a formação acadêmica e científica de alto nível e fortalecer a presença da UFFS na Mesorregião Fronteira do Mercosul e nas áreas de conhecimento de sua atuação. Objetivo 1 - Desenvolvimento do Ensino de Graduação. Qualificar e ampliar a oferta do ensino de Graduação, integrando as atividades, os programas e projetos que estruturam e apoiam o desenvolvimento dos cursos, através da construção da Política de Graduação; Objetivo 2 - Desenvolvimento da Pós-Graduação stricto sensu. Implantar e consolidar os Programas de Pós-Graduação (mestrados profissionais e acadêmicos, doutorados próprios e interinstitucionais - DINTER), com o propósito de promover a formação acadêmica e científica de alto nível e fortalecer a presença da UFFS na Mesorregião Fronteira do Mercosul e nas áreas de conhecimento de sua atuação. Objetivo 12 - Implantação, Expansão e Reestruturação da Infraestrutura. Visa à construção das edificações, desenvolvimento de projetos de arquitetura e engenharia, compras de equipamentos e mobiliários, bem como o desenvolvimento das demais ações pertinentes e necessárias à efetiva implantação da Universidade, bem como a modernização da estrutura acadêmica e física da Instituição</t>
  </si>
  <si>
    <t xml:space="preserve">Descrição: Construção de coberturas interligando prédios do campus. Reforma de ruas do campus. Implementação de projeto paisagístico do campus, com arborização e ajardinamento. Reforma e ampliação e adequação do sistema de esgoto do RU. Substituição de portas e janelas quebradas por sinistros ambientais. Ligação de todos os prédios de laboratórios no gerador. Adequação das estufas de secagem e prédio de moinhos dos laboratórios. Instalação de telas nas janelas de sala de aula. Implementar o isolamento acústico das salas de atendimento individual que requer condições de sigilo. Instalação de divisórias. Reforma do sistema de reuso de água de chuva do campus. Estudo sobre a necessidade de construção de poço artesiano e reservatórios de água potável. Fazer a adequação do sistema de esgotamento sanitário, fazendo as adequações. Manutenção da rede de ar comprimido dos prédios de laboratórios que está com vazamento impedindo o uso. Manutenção de tampas (fibragem) no reservatório central e reservatórios Bloco A, Bloco B e Biblioteca. Manutenção do sistema de aquecimento do RU que está com vazamento impedindo o uso. Construção de estrutura para comportar os geradores de Nitrogênio que são utilizados pelos Espectrômetros de Massa (LCMSs). Pintura dos blocos A e B. Reforma da cerca danificada e complementação do cercamento total do campus. Reforma do prédio RU. Aquisição de Nobreaks para laboratórios. Aquisição e instalação de controladores de acesso nos laboratórios do Campus. Manutenção nos prédios de laboratórios. Construção de depósito de combustível para atender às demandas do campus | Indicador: Obra. Manutenção | Meta: META 1 - Garantir a circulação acessível e com conforto mínimo à comunidade universitária. META 1 - Garantir a 100% dos usuários do campus a circulação segura e livre de situações adversas relacionadas a má conservação das ruas. META 1 - Garantir a conservação predial prevista em leis. META 1 - Garantir o funcionamento do RU sem gerar dano ambiental. META 1 - Garantir o abastecimento de energia nos prédios de laboratórios. META 1 - Permitir que as estufas possam ser utilizadas, conforme planejamento proposto para a estrutura. META 1 - Garantir que as atividades institucionais aconteçam livres da presença de insetos, especialmente relacionados a atratividade pela luz. META 1 - Implementar o isolamento acústico das salas de atendimento individual que requer condições de sigilo. META 1 - Garantir as adequações necessárias às atividades institucionais. META 1 - Garantir o abastecimento do campus em situação de estiagens. META 1 - Construir estrutura necessária à segurança operacional dos usuários dos laboratórios. META 1 - Garantir a conservação predial prevista em leis. META 2 - Garantir a segurança patrimonial da unidade. META 1 - Garantir o funcionamento do RU conforme normas sanitárias e de segurança preconizam. META 2 - Garantir a manutenção predial. META 1 - Aquisição de componente necessário para garantir o abastecimento de energia para equipamentos. META 2 - aumentar a vida útil dos equipamentos dos laboratórios. META 1 - Garantir a disponibilidade de instrumentos para controlar e viabilizar o acesso aos laboratórios institucionais. META 2 - Proteger o patrimônio institucional. META 1 - Atender legislação mantendo o abastecimento necessário para atividades do campus | Justificativa: Melhorar a estrutura do campus, garantindo a circulação acessível e com conforto mínimo à comunidade universitária. Manutenção estrutural de patrimônio institucional. Melhorar as condições ambientais do campus e melhorar o paisagismo do campus proporcionando ambiente acolhedor e confortável à comunidade universitária. Mitigar impactos ambientais em razão da problemática de incapacidade da estrutura ora existente. Evitar desabastecimento de energia; ampliar vida útil de equipamentos; reduzir riscos de comprometimento de pesquisas etc. Conclusão de construção não executada na ocasião da execução da obra. Garantir o resguardo das informações, conforme cada situação exige, bem como previsto na LGPD. Adequação estrutural de acordo com as atividades institucional. Garantir o abastecimento do campus em situação de estiagens. Manutenção estrutural de patrimônio institucional, garantindo a segurança dos usuários do local. Mitigar impacto de oscilações de abastecimento de energia sobre equipamentos e experimentos, aumentar a vida útil dos equipamentos. Permitir o controle de acesso aos laboratórios; proteger o patrimônio institucional; facilitar o controle institucional. Atender legislação mantendo o abastecimento necessário para atividades do campus | Aderência PDI: Objetivo 12 - Implantação, Expansão e Reestruturação da Infraestrutura. Visa à construção das edificações, desenvolvimento de projetos de arquitetura e engenharia, compras de equipamentos e mobiliários, bem como o desenvolvimento das demais ações pertinentes e necessárias à efetiva implantação da Universidade, bem como a modernização da estrutura acadêmica e física da Instituição. Objetivo 11 - Manutenção e adequação da Infraestrutura. Visa ao desenvolvimento de ações de manutenção e adequação física da infraestrutura da UFFS por meio de obras de pequeno vulto que envolvam ampliação/ reforma/adaptação e aquisição e/ou reposição de materiais inerentes às pequenas obras, observando os limites da legislação vigente. Adicionalmente, visa à criação/ reestruturação de serviços para a comunidade acadêmica. Objetivo 1 - Desenvolvimento do Ensino de Graduação. Qualificar e ampliar a oferta do ensino de Graduação, integrando as atividades, os programas e projetos que estruturam e apoiam o desenvolvimento dos cursos, através da construção da Política de Graduação; Objetivo 2 - Desenvolvimento da Pós-Graduação stricto sensu. Implantar e consolidar os Programas de Pós-Graduação (mestrados profissionais e acadêmicos, doutorados próprios e interinstitucionais - DINTER), com o propósito de promover a formação acadêmica e científica de alto nível e fortalecer a presença da UFFS na Mesorregião Fronteira do Mercosul e nas áreas de conhecimento de sua atuação. Objetivo 12 - Implantação, Expansão e Reestruturação da Infraestrutura. Visa à construção das edificações, desenvolvimento de projetos de arquitetura e engenharia, compras de equipamentos e mobiliários, bem como o desenvolvimento das demais ações pertinentes e necessárias à efetiva implantação da Universidade, bem como a modernização da estrutura acadêmica e física da Instituição</t>
  </si>
  <si>
    <t xml:space="preserve">Descrição: Organizar eventos de capacitação para professores do campus Cerro Largo a partir da vinda de profissionais capacitados nos mais diferentes campos de conhecimento | Indicador: Vagas em eventos de formação continuada | Meta: Meta 1 - Ampliar a política de formação continuada de professores do campus Cerro Largo. Estimativa de 25 eventos | Justificativa: Ampliar o quantitativo de capacitações e formações do corpo docente do campus Cerro Largo | Aderência PDI: Implementar políticas de capacitação docente em nível de Pós-Doutorado, primando o envio de docentes dos PPGs para os melhores centros de formação e pesquisa no Brasil e no exterior | Aderência CPA: 3.2.4 Eixo 4: Políticas de Gestão | Aderência PPA: 0360 - Promover a criação e o fortalecimento de ecossistemas de inovação nas Universidades, com vistas a impulsionar a capacidade de pesquisa, desenvolvimento e empreendedorismo</t>
  </si>
  <si>
    <t xml:space="preserve">Descrição: Realização de viagens de estudos nacionais e internacionais conforme necessidade curricular | Indicador: Viagens de estudos | Meta: Meta 1 - Realizar viagens de estudos previstas nos planos de ações dos cursos de graduação. Estimativa de 20 viagens | Justificativa: Complementação de atividades para os componentes curriculares | Aderência PDI: Viagens de estudo, apresentação de trabalhos e participação em eventos: o estudante receberá o auxílio financeiro para custear suas despesas mediante comprovação de vinculação direta da atividade com a área de formação do curso. Esse auxílio é desenvolvido através de incentivo financeiro para subsidiar o pagamento de transporte, alimentação, hospedagem e/ou pagamento de inscrição em eventos | Aderência CPA: 3.2.3 Eixo 3: Políticas Acadêmicas | Aderência PPA: 0353 - Ampliar a taxa de conclusão dos estudantes da graduação, em instituições públicas e privadas, promovendo a permanência, a equidade e valorizando a diversidade</t>
  </si>
  <si>
    <t xml:space="preserve">Descrição: Realização de semanas acadêmicas e/ou seminários conforme demanda dos cursos de graduação | Indicador: Semanas Acadêmicas e Seminários | Meta: Meta 1 - Realizar as semanas acadêmicas, de todos os cursos de Graduação, uma vez por ano, bem como apoiar a realização de Seminários e Palestras. Estimativa de 10 semanas acadêmicas e 4 seminários | Justificativa: Ampliar e atualizar o conhecimento do corpo discente através de palestras e atividades com profissionais renomados nas mais diferentes áreas | Aderência PDI: Apoiar a realização de eventos acadêmicos, tais como semanas acadêmicas dos cursos de Graduação, seminários e palestras | Aderência CPA: 3.2.3 Eixo 3: Políticas Acadêmicas | Aderência PPA: 0353 - Ampliar a taxa de conclusão dos estudantes da graduação, em instituições públicas e privadas, promovendo a permanência, a equidade e valorizando a diversidade</t>
  </si>
  <si>
    <t xml:space="preserve">Descrição: Ampliar as ações de divulgação institucional | Indicador: Políticas institucionais de ingresso | Meta: Meta 1 - Investir em divulgação paga, junto a jornais, redes sociais e outros meios de comunicação | Justificativa: Ampliar a visibilidade da UFFS e do Campus Cerro Largo através da compra de espaço na imprensa e redes sociais | Aderência PDI: Fomentar a imagem da região e da UFFS no exterior para motivar a vinda de alunos/professores | Aderência CPA: 3.2.2 Eixo 2: Desenvolvimento institucional | Aderência PPA: 0351- Promover a consolidação e a expansão da infraestrutura física das universidades federais, considerando a acessibilidade e sustentabilidade</t>
  </si>
  <si>
    <t xml:space="preserve">Descrição: Realização de viagens de estudos nacionais e internacionais conforme necessidade curricular | Indicador: Viagens de estudos | Meta: Meta 1 - Garantir a cada PPG do Campus Cerro Largo, recursos para realização de, pelo menos, duas viagens de estudo por ano | Justificativa: Complementação de atividades para os componentes curriculares | Aderência PDI: Apoiar a realização de eventos acadêmicos, tais como semanas acadêmicas dos cursos de Graduação, seminários e palestras | Aderência CPA: 3.2.3 Eixo 3: Políticas Acadêmicas | Aderência PPA: 0357 - Apoiar a formação em nível de mestrado para a melhoria e o fortalecimento da ciência, das artes, da cultura, da tecnologia e da inovação e suas estruturas, incluindo ações indutoras para o enfrentamento das desigualdades regionais e vulnerabilidades sociais para o desenvolvimento sustentável do país</t>
  </si>
  <si>
    <t xml:space="preserve">Descrição: Aquisição de equipamentos para melhoria e desenvolvimento das atividades de ensino, pesquisa e extensão para os cursos de Graduação e PPGs | Indicador: Equipamentos | Meta: Meta 3 - Qualificar a infraestrutura de suporte ao desenvolvimento do ensino. pesquisa e extensão através da aquisição de equipamentos, conforme demandas apontadas no PCA do ano | Justificativa: Aumentar o impacto de qualidade dos estudos desenvolvidos nos cursos de graduação e PPGs | Aderência PDI: Manutenção e adequação da infraestrutura. Implantação, expansão e reestruturação da infraestrutura | Aderência CPA: 3.2.5 Eixo 5: Infraestrutura Física | Aderência PPA: 0351- Promover a consolidação e a expansão da infraestrutura física das universidades federais, considerando a acessibilidade e sustentabilidade</t>
  </si>
  <si>
    <t xml:space="preserve">Descrição: Apoio financeiro aos docentes e técnicos do campus Cerro Largo, através do ressarcimento de inscrição e diárias e passagens para participação em eventos no país e/ou exterior | Indicador: Eventos Científicos para docentes e técnicos | Meta: Meta 1 - Garantir a participação de docentes e técnicos pesquisadores do Campus Cerro Largo em eventos científicos relevantes. Estimativa de pelo menos 15 eventos | Justificativa: Atualização profissional e incremento nos currículos acadêmicos | Aderência PDI: Viagens de estudo, apresentação de trabalhos e participação em eventos: o estudante receberá o auxílio financeiro para custear suas despesas mediante comprovação de vinculação direta da atividade com a área de formação. Viagens de estudo, apresentação de trabalhos e participação em eventos: o estudante receberá o auxílio financeiro para custear suas despesas mediante comprovação de vinculação direta da atividade com a área de formação do curso. Esse auxílio é desenvolvido através de incentivo financeiro para subsidiar o pagamento de transporte, alimentação, hospedagem e/ou pagamento de inscrição em eventos | Aderência CPA: 3.2.3 Eixo 3: Políticas Acadêmicas | Aderência PPA: 0360 - Promover a criação e o fortalecimento de ecossistemas de inovação nas Universidades, com vistas a impulsionar a capacidade de pesquisa, desenvolvimento e empreendedorismo</t>
  </si>
  <si>
    <t xml:space="preserve">Descrição: Auxílio Financeiro aos discentes do campus Cerro Largo, através de bolsas para participação de eventos nacionais e internacionais | Indicador: Eventos Científicos para discentes | Meta: Meta 1 - Garantir a participação de discentes pesquisadores do Campus Cerro Largo em eventos científicos relevantes. Estimativa de pelo menos 3 grandes eventos, estimativa de 30 bolsas | Justificativa: Incentivar a produção e apresentação de trabalhos cientificamente qualificados | Aderência PDI: Viagens de estudo, apresentação de trabalhos e participação em eventos: o estudante receberá o auxílio financeiro para custear suas despesas mediante comprovação de vinculação direta da atividade com a área de formação | Aderência CPA: 3.2.3 Eixo 3: Políticas Acadêmicas | Aderência PPA: 0360 - Promover a criação e o fortalecimento de ecossistemas de inovação nas Universidades, com vistas a impulsionar a capacidade de pesquisa, desenvolvimento e empreendedorismo</t>
  </si>
  <si>
    <t xml:space="preserve">Descrição: Disponibilizar as Áreas Esportivas (quadra coberta com vestiários) para os campi da UFFS, visando atender a demanda de espaços para práticas esportivas não só da Instituição, mas também para integrar-se com a comunidade da região em que a UFFS está inserida | Indicador: Áreas esportivas | Meta: Meta 1 - Criação de espaços para o esporte e lazer junto ao Bloco A no Campus Cerro Largo | Justificativa: Incentivar a prática esportiva e a integração acadêmica junto a comunidade regional | Aderência PDI: Disponibilizar as Áreas Esportivas (quadra coberta com vestiários) para os campi da UFFS, visando atender a demanda de espaços para práticas esportivas não só da Instituição, mas também para integrar-se com a comunidade da região em que a UFFS está inserida | Aderência CPA: 3.2.5 Eixo 5: Infraestrutura Física | Aderência PPA: 0351- Promover a consolidação e a expansão da infraestrutura física das universidades federais, considerando a acessibilidade e sustentabilidade</t>
  </si>
  <si>
    <t xml:space="preserve">Descrição: Atender as demandas de reuniões, convocações, representações no âmbito administrativo e acadêmico que exijam deslocamento rodoviário através do uso de transporte executivo terceirizado | Indicador: Quilometragem para veículo executivo | Meta: Meta 1 - Garantir recursos para que os serviços de transporte terceirizados estejam disponíveis para a contratação de 100% dos itens demandados pelo Campus Cerro Largo | Justificativa: Proporcionar transporte de qualidade a servidores que necessitam de deslocar nas atividades de suas funções | Aderência PDI: Prover, com os campi da UFFS, os serviços de transporte institucionais | Aderência CPA: 3.2.5 Eixo 5: Infraestrutura Física | Aderência PPA: 0351- Promover a consolidação e a expansão da infraestrutura física das universidades federais, considerando a acessibilidade e sustentabilidade</t>
  </si>
  <si>
    <t xml:space="preserve">Descrição: Atender as demandas de material expediente, diárias e serviços gerados pelos setores administrativos e acadêmicos através atas/licitações vigentes | Indicador: Insumose Serviços | Meta: Meta 1 - Garantir o fornecimento de 100% dos insumos e serviços necessários para a realização das atividades administrativas e acadêmicas | Justificativa: Viabilizar as atividades meio de todos os setores do campus | Aderência PDI: Prover a operacionalização dos contratos institucionais nos campi da UFFS. Manutenção e adequação da infraestrutura. Implantação, expansão e reestruturação da infraestrutura | Aderência CPA: 3.2.5 Eixo 5: Infraestrutura Física | Aderência PPA: 0351- Promover a consolidação e a expansão da infraestrutura física das universidades federais, considerando a acessibilidade e sustentabilidade</t>
  </si>
  <si>
    <t xml:space="preserve">Descrição: Atender as demandas de material de consumo geradas nos laboratórios através do empenho de itens vigentes em atas de preço | Indicador: Insumose Equipamentos | Meta: Meta 2 - Garantir o fornecimento de 100% dos insumos necessários para o atendimento das demandas da CLAB | Justificativa: Viabilizar as aulas práticas dos cursos de graduação | Aderência PDI: Adquirir suprimentos para o pleno atendimento de todas as demandas funcionais dos laboratórios | Aderência CPA: 3.2.5 Eixo 5: Infraestrutura Física | Aderência PPA: 0351- Promover a consolidação e a expansão da infraestrutura física das universidades federais, considerando a acessibilidade e sustentabilidade</t>
  </si>
  <si>
    <t xml:space="preserve">Descrição: Implantar e executar a infraestrutura para abastecimento de água para as áreas experimentais | Indicador: Abastecimento de água | Meta: Meta 1 - Prover a área experimental do Campus Cerro Largo de abastecimento de água através da perfuração e instalação de poço artesiano | Justificativa: Implantar e executar a infraestrutura para abastecimento de água para as áreas experimentais | Aderência PDI: Além disso, outros projetos estão em fase de planejamento e/ou em desenvolvimento e visam atender demandas das áreas experimentais, como cercamentos e infraestrutura básica (poços artesianos, redes de água, energia e de telecomunicação) | Aderência CPA: 3.2.5 Eixo 5: Infraestrutura Física | Aderência PPA: 0351- Promover a consolidação e a expansão da infraestrutura física das universidades federais, considerando a acessibilidade e sustentabilidade</t>
  </si>
  <si>
    <t xml:space="preserve">Descrição: Instalar estruturas metálicas que permitam a interligação entre: Bloco A - Bloco Professores - Centro de Convivência, Bloco Professores - Laboratórios, ente os Laboratórios | Indicador: Estrutura Metálica | Meta: Meta 1 - Instalar coberturas ligando o Bloco A ao Bloco de Salas de Professores, Centro de Convivência e entre os três prédios de Laboratórios | Justificativa: Minimizar os efeitos das intempéries climáticas que afetam alunos e servidores principalmente em dias de chuvas | Aderência PDI: Infraestrutura (Edificações e manutenção) | Aderência CPA: 3.2.5 Eixo 5: Infraestrutura Física | Aderência PPA: 0351- Promover a consolidação e a expansão da infraestrutura física das universidades federais, considerando a acessibilidade e sustentabilidade</t>
  </si>
  <si>
    <t xml:space="preserve">Descrição: Execução de um estacionamento próximo ao RU para melhor fluxo do trânsito | Indicador: Estacionamento | Meta: Meta 1 - Implantar estacionamento próximo ao Restaurante Universitário | Justificativa: Complementar obras de pequeno porte no Campus Cerro Largo | Aderência PDI: Adequação dos espaços físicos específicos para os portadores de necessidades especiais: rampas, elevadores, banheiros, estacionamento etc | Aderência CPA: 3.2.5 Eixo 5: Infraestrutura Física | Aderência PPA: 0351- Promover a consolidação e a expansão da infraestrutura física das universidades federais, considerando a acessibilidade e sustentabilidade</t>
  </si>
  <si>
    <t xml:space="preserve">Descrição: Pavimentação do estacionamento em frente ao Bloco dos Professores | Indicador: Estacionamento | Meta: Meta 1 - Implantar estacionamento próximo ao Bloco Salas de Professores | Justificativa: Complementar obras de pequeno porte no Campus Cerro Largo | Aderência PDI: Adequação dos espaços físicos específicos para os portadores de necessidades especiais: rampas, elevadores, banheiros, estacionamento etc | Aderência CPA: 3.2.5 Eixo 5: Infraestrutura Física | Aderência PPA: 0351- Promover a consolidação e a expansão da infraestrutura física das universidades federais, considerando a acessibilidade e sustentabilidade</t>
  </si>
  <si>
    <t xml:space="preserve">Descrição: Construir um prédio modular térreo com 10 salas de aula (tamanhos aproximados de 50, 60 e 80 m), 8 salas de professores (tamanho aproximado de 10 m2, com capacidade para 2 pessoas) 2 e com espaço para banheiros | Indicador: Prédio de salas de aula | Meta: Meta 1 - Projetar e executar o Bloco de salas de aula no Campus Cerro Largo | Justificativa: Garantir obras de infraestrutura e arquitetura indispensáveis para expansão e consolidação dos Cursos de Graduação, Pós-Graduação e estruturas administrativas. OBS: A obra visa atender demanda reprimida em termos de salas de aula no Campus definitivo e possível expansão de cursos a serem ofertados, bem como atender demandas dos cursos de pós-graduação. Observação: A obra denominada não consta no PPA 2019-2023; no entanto, a construção de um Bloco B (constante no PPA), ante o atual orçamento pode ser inviável | Aderência PDI: Infraestrutura (Edificações e manutenção) | Aderência CPA: 3.2.5 Eixo 5: Infraestrutura Física | Aderência PPA: 0351- Promover a consolidação e a expansão da infraestrutura física das universidades federais, considerando a acessibilidade e sustentabilidade</t>
  </si>
  <si>
    <t xml:space="preserve">Descrição: Construção de dois prédios de laboratórios | Indicador: Prédios de laboratórios | Meta: Meta 3 - Projetar e executar dois prédios de Laboratórios visando o atendimento das demandas dos Cursos de Pós-graduação e de expansão de Cursos de Graduação no Campus Cerro Largo | Justificativa: Garantir obras de infraestrutura e arquitetura indispensáveis para expansão e consolidação dos Cursos de Graduação, Pós-Graduação e estruturas administrativas | Aderência PDI: Infraestrutura (Edificações e manutenção) | Aderência CPA: 3.2.5 Eixo 5: Infraestrutura Física | Aderência PPA: 0351- Promover a consolidação e a expansão da infraestrutura física das universidades federais, considerando a acessibilidade e sustentabilidade</t>
  </si>
  <si>
    <t xml:space="preserve">Descrição: Atender as demandas de material necessário para o Setor de Acessibilidade e curso de Pedagogia | Indicador: Insumos | Meta: Meta 1 - Garantir 100% de acessibilidade para os discentes do Campus | Justificativa: Viabilizar o acesso e inclusão dos alunos portadores de necessidades especiais | Aderência PDI: Adquirir suprimentos para o pleno atendimento de todas as demandas funcionais dos laboratórios | Aderência CPA: 3.2.5 Eixo 5: Infraestrutura Física | Aderência PPA: 0351- Promover a consolidação e a expansão da infraestrutura física das universidades federais, considerando a acessibilidade e sustentabilidade | Aderência PO NVSL: Eixo 3: Acessibilidade e Tecnologia Assistiva</t>
  </si>
  <si>
    <t xml:space="preserve">Descrição: Viabilizar o trajeto paras as atividades práticas e de extensão entre os prédios | Indicador: Estrada pavimentada | Meta: Meta 1 - Garantir acessibilidade entre os prédios (laboratórios e galpão agrícola) | Justificativa: Viabilizar a acessibilidade entre prédios | Aderência PDI: Infraestrutura (Edificações e manutenção) | Aderência CPA: 3.2.5 Eixo 5: Infraestrutura Física | Aderência PPA: 0351- Promover a consolidação e a expansão da infraestrutura física das universidades federais, considerando a acessibilidade e sustentabilidade</t>
  </si>
  <si>
    <t xml:space="preserve">Descrição: Construção/reconstrução de três estufas agrícolas destruídas pelo vendaval dos dias 19 e 20 de setembro de 2024. Estrutura está comprometida (ferro retorceu durante o vendaval) | Indicador: Estufas agrícolas | Meta: Meta 1 - Garantir estrutura adequada para as atividades acadêmicas e práticas agrícolas | Justificativa: Garantir estrutura adequada para as atividades agrícolas e acadêmicas | Aderência PDI: Infraestrutura (Edificações e manutenção) | Aderência CPA: 3.2.5 Eixo 5: Infraestrutura Física | Aderência PPA: 0351- Promover a consolidação e a expansão da infraestrutura física das universidades federais, considerando a acessibilidade e sustentabilidade</t>
  </si>
  <si>
    <t xml:space="preserve">Descrição: Atender as demandas de material de consumo geradas nas áreas experimentais através do empenho de itens vigentes em atas de preço | Indicador: Insumos | Meta: Meta 2- Garantir o fornecimento de 100% dos insumos necessários para o atendimento das demandas da CAAEX | Justificativa: Viabilizar as aulas práticas dos cursos de graduação | Aderência PDI: Adquirir suprimentos para o pleno atendimento de todas as demandas funcionais dos laboratórios | Aderência CPA: 3.2.5 Eixo 5: Infraestrutura Física | Aderência PPA: 0351- Promover a consolidação e a expansão da infraestrutura física das universidades federais, considerando a acessibilidade e sustentabilidade</t>
  </si>
  <si>
    <t xml:space="preserve">Descrição: Viagens de Estudo, Visitas Técnicas e Trabalhos de Campo dos cursos de Graduação do campus Erechim. Esses estudos serão realizados na região de abrangência da UFFS, estendendo-se, de acordo com as necessidades, aos estados do Rio Grande do Sul, Santa Catarina e Paraná e demais estados vizinhos quando necessário. Atividades de cunho Histórico, Filosófico, Científico Social e Trabalhos de Campo para complementação das aulas teóricas dos acadêmicos | Indicador: Viagens acadêmicas | Meta: Realizar 100% das viagens envolvendo atividades obrigatórias de componentes curriculares dos cursos de graduação | Justificativa: Associar conteúdos ministrados com as origens/fontes dos acontecimentos históricos. Ampliar conhecimentos. Conhecer processos das cadeias produtivas. Visitas técnicas para aprimorar conhecimentos. Conhecer as atividades de campo relacionadas a componentes curriculares. As Viagens e os Trabalhos de Campo devem estar previstos nos PPCs dos Cursos de Graduação | Aderência PDI: PDI 2019-2023 e PPA 2020/2023: Objetivo 01 - Desenvolvimento do Ensino de Graduação | Aderência CPA: 3.4.3 Eixo 3: Políticas Acadêmicas</t>
  </si>
  <si>
    <t xml:space="preserve">Descrição: Eventos acadêmico-científicos organizados pela UFFS campus Erechim, promovidos pelos cursos de graduação e pós-graduação, como Aulas Inaugurais Seminário Interinstitucional, Simpósios, Seminários de Integração, Semanas Acadêmicas, Seminário de Socialização dos TCC, Atividades Teórico Práticas em Comunidades, Colóquios. As atividades devem ser realizadas, preferencialmente, nas dependências da UFFS, campus Erechim, em auditórios, salas de aula e espaços comuns, em forma de Seminários, Palestras e Oficinas, envolvendo a comunidade acadêmica, servidores e Palestrantes Convidados | Indicador: Eventos acadêmicos | Meta: Promover 01 evento acadêmico por curso de graduação | Justificativa: A Universidade tem como objetivo primeiro a produção do conhecimento pelos estudos, pesquisas, observações, demandando, para isso, a organização de eventos técnico-científicos que envolvam o estudante, professor, pesquisador e comunidade para a geração ou atualização do conhecimento, ampliando a formação para além das atividades de ensino usuais | Aderência PDI: PDI 2019-2023 e PPA 2020/2023: Objetivo 01 - Desenvolvimento do Ensino de Graduação | Aderência CPA: 3.4.3 Eixo 3: Políticas Acadêmicas</t>
  </si>
  <si>
    <t xml:space="preserve">Descrição: Prover e administrar recursos humanos, financeiros e materiais, dando suporte ao planejamento e gerenciamento das atividades do Campus Erechim, incluindo providências ligadas ao transporte, diárias e passagens, aquisição de materiais, serviços, a fim de suprir as atividades envolvidas no funcionamento do Campus Erechim | Indicador: Gestão administrativa do campus | Meta: Garantir o funcionamento do Campus Erechim | Justificativa: Esta ação tem por objetivo manter as condições necessárias de funcionamento suficientes para suportar o adequado planejamento e gestão das ações do Campus Erechim na efetivação de seus planos, objetivos e metas | Aderência PDI: PDI 2019-2023 e PPA 2020/2023: Objetivo 10 - Gestão Universitária para apoio ao Ensino, à Pesquisa, Extensão e Cultura. PDI 2019-2023 e PPA 2020/2023: Objetivo 10 - Gestão Universitária para apoio ao Ensino, à Pesquisa, Extensão e Cultura. Objetivo 11 - Manutenção e adequação da Infraestrutura | Aderência CPA: 3.4.5 Eixo 5: Infraestrutura Física. 3.4.3 Eixo 3: Políticas Acadêmicas | Aderência PPA: 0351 - Promover a consolidação e a expansão da infraestrutura física das universidades federais, considerando a acessibilidade e sustentabilidade</t>
  </si>
  <si>
    <t xml:space="preserve">Descrição: Gestão das atividades dos Laboratórios, aquisição dos materiais de consumo necessários para a manutenção das atividades de ensino, pesquisa, extensão e cultura dos cursos de graduação e pós-graduação | Indicador: Gestão administrativa dos Laboratórios | Meta: Garantir o funcionamento dos Laboratórios | Justificativa: Para garantir a manutenção das atividades de ensino, pesquisa, extensão e cultura dos cursos de graduação e pós-graduação | Aderência PDI: PDI 2019-2023 e PPA 2020/2023: Objetivo 10 - Gestão Universitária para apoio ao Ensino, à Pesquisa, Extensão e Cultura | Aderência CPA: 3.4.5.7 Laboratórios</t>
  </si>
  <si>
    <t xml:space="preserve">Descrição: Gestão das atividades das Áreas Experimentais, aquisição dos materiais de consumo necessários para a manutenção das atividades de ensino, pesquisa, extensão e cultura dos cursos de graduação e pós-graduação | Indicador: Gestão administrativa das Áreas Experimentais | Meta: Garantir o funcionamento das Áreas Experimentais | Justificativa: Para garantir a manutenção das atividades de ensino, pesquisa, extensão e cultura dos cursos de graduação e pós-graduação | Aderência PDI: PDI 2019-2023 e PPA 2020/2023: Objetivo 10 - Gestão Universitária para apoio ao Ensino, à Pesquisa, Extensão e Cultura | Aderência CPA: 3.4.3 Eixo 3: Políticas Acadêmicas</t>
  </si>
  <si>
    <t xml:space="preserve">Descrição: Realizar eventos de formação continuada para os docentes, conforme as demandas apresentadas pelos colegiados de curso e coordenação acadêmica, organizados pelo Núcleo de Apoio Pedagógico | Indicador: Capacitação dos docentes | Meta: Desenvolver um programa de formação docente no campus | Justificativa: A formação pedagógica do professor universitário deve ser compreendida concebendo o ensino como uma atividade complexa que demanda dos professores uma formação que supere o mero desenvolvimento de habilidades técnicas e o domínio do conteúdo | Aderência PDI: PDI 2019-2023 e PPA 2020/2023: Objetivo 01 - Desenvolvimento do Ensino de Graduação | Aderência CPA: 3.4.4.1 Programa de Capacitação e Formação Continuada</t>
  </si>
  <si>
    <t xml:space="preserve">Descrição: Fomentar através de auxílios (diárias, passagens, transporte e reembolso de taxa de inscrição) a participação de docentes em eventos científicos no país e no exterior. As solicitações de recursos pelos docentes deverão passar pela análise do Comitê Assessor de Pesquisa, do campus, de acordo com o regulamento da Pesquisa Institucional | Indicador: Participação docente em eventos | Meta: Propiciar a participação em 01 evento no ano por docente conforme análise do CAP e o limite orçamentário da ação | Justificativa: Fomentar a produção científica na UFFS, tendo em vista o desenvolvimento dos grupos de pesquisa institucionais. Para atendimento da Resolução Nº 49/CONSUNI/CPPGEC/UFFS/2022 | Aderência PDI: PDI 2019-2023 e PPA 2020/2023: Objetivo 04 - Desenvolvimento da Pesquisa Científica, da Tecnologia e da Inovação | Aderência CPA: 3.4.3.6 Difusão da produção acadêmica</t>
  </si>
  <si>
    <t xml:space="preserve">Descrição: Auxílio financeiro para a participação de estudantes em eventos academicamente relevantes, visando o pagamento de despesas relativas a deslocamento, taxa de inscrição, hospedagem e alimentação | Indicador: Participação discente em eventos | Meta: Propiciar a participação em 01 evento no ano por discente, conforme os requisitos de edital e o limite orçamentário da ação | Justificativa: Atendimento da Resolução Nº 14/2016 - CONSUNI | Aderência PDI: PDI 2019-2023 e PPA 2020/2023: Objetivo 04 - Desenvolvimento da Pesquisa Científica, da Tecnologia e da Inovação | Aderência CPA: 3.4.3.6 Difusão da produção acadêmica</t>
  </si>
  <si>
    <t xml:space="preserve">Descrição: Auxílio financeiro para participação de estudantes em ações de divulgação da UFFS em feiras regionais, visando o pagamento de despesas relativas à alimentação | Indicador: Participação em feiras regionais | Meta: Propiciar a divulgação da UFFS nas principais feiras regionais | Justificativa: Necessidade de divulgação da UFFS junto à Comunidade Regional. A participação em feiras locais e regionais é um espaço importante de visibilidade da instituição. O auxílio para alimentação dos estudantes é necessário para viabilizar a presença no estande destinado à UFFS | Aderência PDI: PDI 2019-2023 e PPA 2020/2023: Objetivo 13 - Fortalecimento da divulgação da UFFS; Relatório da fase diagnóstica PDI 2025 - 2032: O GT 1 Desenvolvimento da Graduação apresenta como ameaça a baixa divulgação institucional | Aderência CPA: 3.4.3.7 Comunicação Institucional | Aderência PPA: 0352 - Promover o acesso de estudantes à graduação, em instituições públicas e privadas, buscando a equidade e valorizando a diversidade</t>
  </si>
  <si>
    <t xml:space="preserve">Descrição: Manutenção de estruturas contemplando reformas e ajustes nos prédios e instalações: conserto do telhado dos pavilhões de laboratórios 1, 2 e 3 e do restaurante universitário; resolução da umidade e pintura em parede da Central Analítica; demais que forem necessárias | Indicador: Manutenção predial | Meta: Executar as manutenções necessárias | Justificativa: Garantir a manutenção predial para o adequado funcionamento das atividades administrativas e acadêmicas | Aderência PDI: PDI 2019-2023 e PPA 2020/2023: Objetivo 10 - Gestão Universitária para apoio ao Ensino, à Pesquisa, Extensão e Cultura. Objetivo 11 - Manutenção e adequação da Infraestrutura | Aderência CPA: 3.4.5 Eixo 5: Infraestrutura Física | Aderência PPA: 0351 - Promover a consolidação e a expansão da infraestrutura física das universidades federais, considerando a acessibilidade e sustentabilidade</t>
  </si>
  <si>
    <t xml:space="preserve">Descrição: Construção de um centro de preparo de bioinsumos e fertilizantes orgânicos. Definição do local; Dimensionamento do espaço físico; Aquisição de materiais | Indicador: Implantação do centro de preparo de bioinsumos e fertilizantes orgânicos | Meta: Implantar 01 unidade do centro de preparo de bioinsumos e fertilizantes orgânicos | Justificativa: A estrutura permitirá o preparo de insumos a serem empregados em sistemas de produção agroecológicos em condições experimentais, em complementação às atividades de ensino, pesquisa e extensão | Aderência PDI: PDI 2019-2023 e PPA 2020/2023: Objetivo 11 - Manutenção e adequação da Infraestrutura | Aderência CPA: 3.4.5 Eixo 5: Infraestrutura Física | Aderência PPA: 0351 - Promover a consolidação e a expansão da infraestrutura física das universidades federais, considerando a acessibilidade e sustentabilidade</t>
  </si>
  <si>
    <t xml:space="preserve">Descrição: Encaminhar junto ao setor de infraestrutura a construção de um espaço que possa acondicionar materiais oriundos de construção civil após testes realizados nos laboratórios | Indicador: Construção de central de resíduos | Meta: Construir 01 estrutura para armazenamento de resíduos | Justificativa: A Coordenação Adjunta de Laboratórios tem registro de demanda por um espaço para armazenar temporariamente até que seja dada a destinação correta de resíduos sólidos, principalmente de construção civil e solos após testes realizados nos laboratórios | Aderência PDI: PDI 2019-2023 e PPA 2020/2023: Objetivo 11 - Manutenção e adequação da Infraestrutura | Aderência CPA: 3.4.5 Eixo 5: Infraestrutura Física | Aderência PPA: 0351 - Promover a consolidação e a expansão da infraestrutura física das universidades federais, considerando a acessibilidade e sustentabilidade</t>
  </si>
  <si>
    <t xml:space="preserve">Descrição: Construir 120 dos 180 metros quadrados previstos no projeto do centro agroecológico. Cabe salientar que grande parte dos recursos necessários já foram adquiridos com projetos | Indicador: Construção do centro agroecológico | Meta: Implantar 66% do projeto do centro agroecológico, possibilitando o início das atividades de ensino, pesquisa e extensão em agroecologia | Justificativa: O local permitirá a realização de atividades de ensino, pesquisa e extensão na temática da agroecologia, podendo ser utilizado pelos diferentes cursos do campus. Também servirá como um espaço de convivências para comunidade universitária e externa | Aderência PDI: PDI 2019-2023 e PPA 2020/2023: Objetivo 11 - Manutenção e adequação da Infraestrutura | Aderência CPA: 3.4.5 Eixo 5: Infraestrutura Física | Aderência PPA: 0351 - Promover a consolidação e a expansão da infraestrutura física das universidades federais, considerando a acessibilidade e sustentabilidade</t>
  </si>
  <si>
    <t xml:space="preserve">Descrição: Implantaro Viveiro de Mudas no Campus de Erechim para o desenvolvimento de atividades do curso de Agronomia | Indicador: Implantação de um viveiro de mudas | Meta: Implantar 01 viveiro de mudas no Campus Erechim | Justificativa: Para desenvolver atividades no curso de Agronomia e disponibilizar mudas (flores, folhagens e florestais) para plantio e embelezamento do Campus de Erechim, tornando-o autossuficiente | Aderência PDI: PDI 2019-2023 e PPA 2020/2023: Objetivo 11 - Manutenção e adequação da Infraestrutura | Aderência CPA: 3.4.5 Eixo 5: Infraestrutura Física | Aderência PPA: 0351 - Promover a consolidação e a expansão da infraestrutura física das universidades federais, considerando a acessibilidade e sustentabilidade</t>
  </si>
  <si>
    <t xml:space="preserve">Descrição: Desenvolvimento do projeto de ampliação da rede de energia elétrica | Indicador: Ampliação de rede de energia elétrica | Meta: Fornecer energia elétrica para as estufas | Justificativa: Garantir o funcionamento da irrigação e de equipamentos | Aderência PDI: PDI 2019-2023 e PPA 2020/2023: Objetivo 11 - Manutenção e adequação da Infraestrutura | Aderência CPA: 3.4.5 Eixo 5: Infraestrutura Física | Aderência PPA: 0351 - Promover a consolidação e a expansão da infraestrutura física das universidades federais, considerando a acessibilidade e sustentabilidade</t>
  </si>
  <si>
    <t xml:space="preserve">Descrição: Realização da quarta edição do Portas Abertas, evento que se destina à divulgação da UFFS para os estudantes do Ensino Médio das regiões da AMAU e AMUNOR, abrangendo aproximadamente 50 municípios. Realização da segunda edição da Feira de Ciências. Há necessidade de recursos para pagamento de bolsas a monitores (estudantes do campus que atuam como guias na visitação), e contratação de transporte para deslocamento dos estudantes das escolas da região | Indicador: Realização de eventos | Meta: Primeira edição do Portas Abertas e primeira edição da Feira de Ciências | Justificativa: Divulgação da UFFS e aproximação com as escolas públicas da região de abrangência da UFFS | Aderência PDI: PDI 2019-2023 e PPA 2020/2023: Objetivo 13 - Fortalecimento da divulgação da UFFS; Relatório da fase diagnóstica PDI 2025 - 2032: O GT 1 Desenvolvimento da Graduação apresenta como ameaça a baixa divulgação institucional | Aderência CPA: 3.4.3.7 Comunicação Institucional</t>
  </si>
  <si>
    <t xml:space="preserve">Descrição: Realizar a adequação do espaço destinado à implantação do Museu de Ciências Naturais da UFFS | Indicador: Projeto executivo do espaço do museu | Meta: Detalhamento das ações a serem desenvolvidas no espaço do museu frente ao acervo museológico | Justificativa: Os museus são fontes de informação e conhecimento de coleções científicas possibilitando a divulgação e popularização da ciência | Aderência PDI: PDI 2019-2023 e PPA 2020/2023: Objetivo 11 - Manutenção e adequação da Infraestrutura | Aderência CPA: 3.4.5 Eixo 5: Infraestrutura Física | Aderência PPA: 0351 - Promover a consolidação e a expansão da infraestrutura física das universidades federais, considerando a acessibilidade e sustentabilidade</t>
  </si>
  <si>
    <t xml:space="preserve">Descrição: Consiste no incentivo e promoção de atividades de comemoração ao aniversário da UFFS e estabelecimento de contínuo fluxo de atividades de lazer e visitação acontecendo aos finais de semana | Indicador: Engajamento da comunidade na utilização dos espaços do campus, fortalecendo as relações universidade - comunidade | Meta: Comemorações do aniversário da UFFS e atividades interativas e de lazer sendo desenvolvidas aos finais de semana | Justificativa: Promover, no mínimo, 8 edições de visitação da comunidade ao campus aos finais de semanas, com atividades integrativas. Realizar, no mínimo, uma ação comemorativa do aniversário da UFFS | Aderência PDI: PDI 2019-2023 e PPA 2020/2023: Objetivo 06 - Desenvolvimento da Extensão | Aderência CPA: 3.4.3 Eixo 3: Políticas Acadêmicas</t>
  </si>
  <si>
    <t xml:space="preserve">Descrição: Realizar o projeto e construção de uma quadra de basquete 3x3 | Indicador: Construção de quadra | Meta: Entregar 100% da obra finalizada | Justificativa: Desenvolvimento de atividades esportivas, visando a integração dos estudantes e comunidade em geral | Aderência PDI: PDI 2019-2023 e PPA 2020/2023: Objetivo 11 - Manutenção e adequação da Infraestrutura | Aderência CPA: 3.4.3 Eixo 3: Políticas Acadêmicas; 3.4.5 Eixo 5: Infraestrutura Física | Aderência PPA: 0351 - Promover a consolidação e a expansão da infraestrutura física das universidades federais, considerando a acessibilidade e sustentabilidade</t>
  </si>
  <si>
    <t xml:space="preserve">Descrição: Realizar projeto e construção de cobertura entre prédios - prédio do Bloco A e prédio do Bloco dos professores, cantina, laboratórios e entre laboratórios | Indicador: Construção de cobertura entre prédios | Meta: Desenvolver os projetos e orçamento para montar o processo para licitar/contratar empresa que execute os serviços | Justificativa: Necessidade de oferecer mais proteção à comunidade acadêmica, facilitar o deslocamento dos usuários entre os prédios/estruturas do campus | Aderência PDI: PDI 2019-2023 e PPA 2020/2023: Objetivo 11 - Manutenção e adequação da Infraestrutura | Aderência CPA: 3.4.5 Eixo 5: Infraestrutura Física | Aderência PPA: 0351 - Promover a consolidação e a expansão da infraestrutura física das universidades federais, considerando a acessibilidade e sustentabilidade</t>
  </si>
  <si>
    <t xml:space="preserve">Descrição: Instalação de 10 postes de iluminação visando ampliar a luminosidade no trajeto | Indicador: Ampliação da iluminação | Meta: Instalação de 10 postes de iluminação | Justificativa: Necessidade de oferecer mais segurança à comunidade acadêmica, facilitar o deslocamento no período noturno entre o Bloco de Professores e os laboratórios | Aderência PDI: PDI 2019-2023 e PPA 2020/2023: Objetivo 11 - Manutenção e adequação da Infraestrutura | Aderência CPA: 3.4.5 Eixo 5: Infraestrutura Física | Aderência PPA: 0351 - Promover a consolidação e a expansão da infraestrutura física das universidades federais, considerando a acessibilidade e sustentabilidade</t>
  </si>
  <si>
    <t xml:space="preserve">Descrição: Instruir e gerenciar processos licitatórios que proporcionem a aquisição dos materiais de consumo necessários para a manutenção das aulas práticas nos laboratórios | Indicador: Percentual de solicitações atendidas | Meta: Atender 90% das solicitações de aquisição de materiais de consumo para os laboratórios | Justificativa: A aquisição de materiais de consumo para os laboratórios é essencial para garantir o funcionamento contínuo das atividades de ensino, pesquisa e extensão. Esses itens são indispensáveis para a realização de práticas acadêmicas e projetos de pesquisa, contribuindo diretamente para a formação dos estudantes e o desenvolvimento científico da instituição. A reposição desses materiais assegura a manutenção de padrões adequados de segurança e eficiência, evitando interrupções nas atividades e permitindo um ambiente propício ao aprendizado e à pesquisa</t>
  </si>
  <si>
    <t xml:space="preserve">Descrição: Instruir e gerenciar processos licitatórios que proporcionem a aquisição dos materiais de consumo necessários para a manutenção das aulas práticas nas áreas experimentais | Indicador: Percentual de solicitações atendidas | Meta: Atender 90% das solicitações de aquisição de materiais de consumo para as áreas experimentais | Justificativa: Atender as demandas das aulas práticas de utilização das áreas experimentais no Campus Laranjeiras do Sul | Aderência PDI: Garantir pleno funcionamento das áreas experimentais</t>
  </si>
  <si>
    <t xml:space="preserve">Descrição: Fomentar através de auxílios o reembolso de taxa de inscrição a participação de servidores em eventos científicos no país e no exterior | Indicador: Percentual de solicitações atendidas | Meta: Atender 100% das solicitações de ressarcimento de participação Docente em Eventos Científicos | Justificativa: A concessão de auxílios é fundamental para incentivar a participação ativa dos servidores em congressos, seminários e conferências. Essa medida promove a atualização de conhecimentos, a troca de experiências e o fortalecimento da produção científica institucional. Além disso, ao permitir o acesso a eventos de relevância, esses auxílios contribuem diretamente para o desenvolvimento profissional dos servidores, potencializando a inovação e o aprimoramento das atividades acadêmicas e administrativas da instituição | Aderência PDI: Estimular que 80% dos docentes do Campus Laranjeiras do Sul tenham produção científica em Qualis B2. (2) Promover a participação de professores e bolsistas extensionistas como expositores, em eventos nacionais, estaduais e regionais de Extensão, como o SEURS, o CBEU, o Seminário de Ensino, Pesquisa e Extensão (SEPE) e o Encontro da Extensão da UFFS</t>
  </si>
  <si>
    <t xml:space="preserve">Descrição: Auxílio Financeiro para a Participação de Estudantes em Eventos Academicamente Relevantes, visando o pagamento de despesas relativas a deslocamento, taxa de inscrição, hospedagem e alimentação | Indicador: Percentual de solicitações atendidas | Meta: Atender 100% das solicitações de Auxílio para participação Discente em Eventos Científicos | Justificativa: Atendimento, por meio da publicação de Edital, das necessidades dos estudantes por recursos financeiros para incentivo à participação em eventos acadêmicos, estimulando a produção acadêmica | Aderência PDI: Promover a participação de professores e bolsistas extensionistas como expositores, em eventos nacionais, estaduais e regionais de Extensão, como o SEURS, o CBEU, o Seminário de Ensino, Pesquisa e Extensão (SEPE) e o Encontro da Extensão da UFFS</t>
  </si>
  <si>
    <t xml:space="preserve">Descrição: (1) Aquisição de SSDs para upgrade de desktops; (2) Aquisição de materiais de expedientes | Indicador: (1) Percentual de equipamentos com ciclo de vida aptos para a utilização; (2) Percentual de materiais de expedientes adquiridos | Meta: (1) Manter 80% do parque de equipamentos aderente ao ciclo de vida ; (2) Aquisição de 100% dos materiais de expedientes solicitados pelas atividades administrativas | Justificativa: A aquisição de SSDs para o upgrade de desktops é necessária para melhorar o desempenho dos computadores, tornando-os mais rápidos e eficientes, o que resultará em maior produtividade nas atividades administrativas e acadêmicas. Além disso, a compra de materiais de expediente é essencial para garantir o funcionamento adequado das rotinas diárias, assegurando que todos os setores da instituição tenham os recursos necessários para desempenhar suas funções de maneira eficiente e organizada. Ambas as aquisições são fundamentais para manter a infraestrutura tecnológica e administrativa em pleno funcionamento | Aderência PDI: Manter e atualizar o parque de equipamentos de TI</t>
  </si>
  <si>
    <t xml:space="preserve">Descrição: Realização de transporte para viagens de estudos, visitas técnicas; Participação em eventos acadêmicos; participação em eventos científicos, esportivos/culturais | Indicador: (1) Percentual de viagens realizadas; (2) Quantidade de viagens realizadas | Meta: (1) Realizar 100% das viagens de estudos previstas nos planos de ação dos cursos de graduação do Campus Laranjeiras do Sul; (2) 5 viagens em atividades esportivas/culturais | Justificativa: #A DEFINIR# | Aderência PDI: Apoiar a realização de viagens de estudo para integralização dos componentes curriculares dos cursos de Graduação, provisionando recursos para transporte; (2) Integrar os discentes que ingressam na UFFS na comunidade universitária e regional, criando um ambiente de cooperação entres os segmentos que compõem a Instituição</t>
  </si>
  <si>
    <t xml:space="preserve">Descrição: Pagamentos de diárias para apoiar a realização de eventos acadêmicos, tais como semanas acadêmicas dos cursos de Graduação, seminários e palestras. Representação da Instituição em reuniões, fóruns, congressos e em atividades em geral ; Acompanhar e participar de eventos culturais, esportivos; Participar de reuniões e encontros presenciais na reitoria e nos diversos campi da UFFS | Indicador: (2) Número de semanas Acadêmicas realizadas; (2) Percentual de solicitações atendidas | Meta: (1) Realizar Semana Acadêmica para todos dos cursos; (2) Atender 80% das solicitaçõesde diárias para atividades institucionais | Justificativa: O pagamento de diárias é essencial para garantir a participação efetiva dos servidores em eventos que promovem a troca de conhecimento e o fortalecimento de redes acadêmicas e institucionais. Esses recursos viabilizam a realização de semanas acadêmicas, seminários e palestras, bem como a representação da instituição em reuniões, congressos e encontros presenciais, promovendo a integração entre os campi e a participação em atividades institucionais | Aderência PDI: (1) Apoiar a realização de viagens de estudo para integralização dos componentes curriculares dos cursos de Graduação, provisionando recursos para pagamentos de diárias aos servidores envolvidos; (2) Apoiar a realização de eventos acadêmicos, tais como semanas acadêmicas dos cursos de Graduação, seminários e palestras; (3) Apoiar 100% dos seminários e palestras previstas pelos cursos de Graduação | Aderência CPA: Participação de servidores em eventos científicos, técnicos, artísticos ou culturais</t>
  </si>
  <si>
    <t xml:space="preserve">Descrição: Pagamentos de passagens para apoiar a participação em eventos científicos. Apoiar a representação da Instituição em reuniões, fóruns, congressos e em atividades em geral | Indicador: Número de viagens realizadas | Meta: Atender 80% das solicitações | Justificativa: O pagamento de passagens é essencial para apoiar a participação em eventos científicos e garantir a representação da instituição em reuniões, fóruns, congressos e demais atividades. Esses recursos viabilizam o engajamento em eventos estratégicos, promovendo a troca de conhecimento, a visibilidade institucional e o fortalecimento de parcerias acadêmicas e científicas</t>
  </si>
  <si>
    <t xml:space="preserve">Descrição: Aquisição de condicionadores de ar. Aquisição de materiais e equipamentos para o funcionamento adequado das atividades acadêmicas e administrativas; Fortalecer os espaços de descanso e lazer no campus | Indicador: Percentual de salas de aula com ar-condicionado. Quantidade de espaço atendido | Meta: Instalar aparelhos de ar-condicionado em 100% das salas de aulas do Bloco A do Campus Laranjeiras do Sul. (1) Disponibilizar espaço de descanso em todos os pavimentos do bloco A; (2) Disponibilizar ao menos uma opção de lazer na cantina. (3) Atender a todas as solicitações de realizadas mediante indicação médica | Justificativa: A instalação de sistemas de ar-condicionado tem como objetivo primordial garantir um nível ideal de conforto térmico para os ocupantes desses espaços. A adaptação desses ambientes à climatização contribuirá significativamente para proporcionar condições mais propícias ao ensino e aprendizado, assim como ao desenvolvimento de atividades acadêmicas e administrativas. Com uma infraestrutura que atenda às necessidades térmicas dos cerca de 1.300 usuários, entre estudantes, professores e técnicos administrativos, espera-se não apenas a melhoria do bem-estar, mas também um incremento na eficiência e produtividade das atividades realizadas nestes locais. #A DEFINIR# | Aderência PDI: Contratação da climatização dos prédios denominados de Bloco “A” dos campi. Manter e atualizar o parque de equipamentos de TI | Aderência CPA: Climatização adequada da sala de aula e administrativas. Satisfação com qualidade da internet</t>
  </si>
  <si>
    <t xml:space="preserve">Descrição: Disponibilizar as áreas esportivas (quadra coberta com vestiários) no Campus Laranjeiras do Sul da UFFS. Reservatório Central de Água. Desenvolver os projetos, licitar e contratar a obra e construir cobertura entre o Bloco A e o Restaurante Universitário do Campus Laranjeiras do Sul. Desenvolver os projetos, licitar e contratar as obras do Bloco B no Campus Laranjeiras do Sul. Desenvolver os projetos, licitar e contratar a obra e construir banheiros na área experimental do Campus Laranjeiras do Sul | Indicador: Percentual de execução da obra. Metros linear de área coberta | Meta: Construir uma quadra poliesportiva no Campus Laranjeiras do Sul. Construir um reservatório central de Água. Disponibilizar área coberta para pedestres interligando o Bloco A ao Restaurante Universitário do Campus Laranjeiras do Sul. Construir um novo bloco de salas de aula no Campus Laranjeiras do Sul. Construir dois banheiros na área experimental do Campus Laranjeiras do Sul | Justificativa: A construção da quadra coberta com vestiários no Campus Laranjeiras do Sul é de grande importância para atender à crescente demanda por espaços destinados à prática esportiva dentro da UFFS. Esse projeto não apenas proporcionará melhores condições para o desenvolvimento de atividades físicas e esportivas da comunidade acadêmica, como também favorecerá a integração com a comunidade local. Ao disponibilizar esse espaço, a UFFS contribuirá para o fortalecimento do vínculo institucional com a região, promovendo eventos esportivos, culturais e sociais que beneficiarão tanto os estudantes quanto os moradores da cidade e arredores. A quadra será uma ferramenta importante para a promoção da saúde e bem-estar, além de criação, práticas de lazer e interação social, elementos fundamentais para o desenvolvimento humano. O reservatório atual do está apresenta fissuras significativas. Após vistoria da SEO, concluiu-se que o mais viável é a construção de um novo reservatório. A disponibilização de uma área coberta para pedestres, interligando o Bloco A ao Restaurante Universitário no Campus Laranjeiras do Sul, é fundamental para garantir conforto e segurança aos usuários, especialmente em condições climáticas adversas. Essa estrutura vai facilitar o deslocamento entre os prédios, promovendo maior acessibilidade e bem-estar para a comunidade acadêmica no dia a dia. Desenvolver os projetos, licitar e contratar as obras do Bloco B no Campus Laranjeiras do Sul é crucial para resolver a falta de espaço, especialmente durante o período noturno. Visa ampliar a capacidade de salas de aula e atender às crescentes demandas. A construção de banheiros na área experimental do Campus Laranjeiras do Sul é fundamental para atender às necessidades básicas de infraestrutura dos usuários dessa área. Esse investimento garantirá condições adequadas para a realização de atividades práticas e experimentais, promovendo maior conforto e funcionalidade no ambiente acadêmico | Aderência PDI: Disponibilizar as Áreas Esportivas (quadra coberta com vestiários) para os campi da UFFS, visando atender a demanda de espaços para práticas esportivas não só da Instituição, mas também para integrar-se com a comunidade da região em que a UFFS está inserida. Definir e construir as obras do Bloco “B” para os campi Cerro Largo, Laranjeiras do Sul e Realeza, cuja finalidade é atender, com mais salas de aula, para o desenvolvimento das atividades de ensino, pesquisa e extensão. Garantir pleno funcionamento das áreas experimentais | Aderência CPA: Propiciar espaço de convivência | Aderência PPA: 0351 - Promover a consolidação e a expansão da infraestrutura física das universidades federais, considerando a acessibilidade e sustentabilidade</t>
  </si>
  <si>
    <t xml:space="preserve">Descrição: Fomentar por meio de auxílios (passagens, diárias, inscrições etc) a participação de servidores em eventos científicos no país e no exterior, com apresentação de trabalhos derivados de projetos institucionalizados na UFFS. As solicitações de recursos deverão passar pela comissão específica de análise, de acordo com o regulamento da Pesquisa Institucional | Indicador: Participação de servidores em eventos científicos, no país e no exterior | Meta: Viabilizar a participação de servidores pesquisadores a no mínimo 7 eventos científicos | Justificativa: Fomentar a institucionalização de grupos, programas e projetos de pesquisa e a produção científica no Campus Passo Fundo | Aderência PDI: Objetivo 4 Objetivo específico 5 Meta 1 | Aderência CPA: Página 77: "Dificuldades de financiamento para os docentes realizarem pesquisas e formação no exterior e no Brasil" | Aderência PPA: Objetivo 359 - Promover o fortalecimento da internacionalização da educação superior por meio do desenvolvimento de ações que promovam uma perspectiva global, intercultural e de cooperação e que contribuam com a melhoria da qualidade e da relevância do ensino, da pesquisa, da extensão e da inovação desenvolvidas pelas instituições de educação superior (IES) | Aderência PO NVSL: Eixo IV - Promoção do direito à educação, à assistência social, à saúde, e aos demais direitos econômicos, sociais, culturais e ambientais</t>
  </si>
  <si>
    <t xml:space="preserve">Descrição: Fomentar através de auxílios (taxa de publicação e serviços de tradução) a publicação de docentes em revistas de fator de impacto A1, A2, B1 e B2 | Indicador: Publicações em revistas científicas | Meta: Viabilizar a publicação de no mínimo 7 artigos de docentes em revistas científicas | Justificativa: Estimular a produção científica e sua publicação em periódicos qualificados, bem como a sua inserção nacional e internacional | Aderência PDI: Objetivo 5 Objetivo específico 1 Meta 1 | Aderência CPA: Página 266: "Garantir suporte financeiro para publicação científica e tecnológica em periódicos internacionais, que amplifiquem a visibilidade da instituição" | Aderência PPA: Objetivo 351 - Promover a consolidação e a expansão da infraestrutura física das universidades federais, considerando a acessibilidade e sustentabilidade | Aderência PO NVSL: Eixo IV - Promoção do direito à educação, à assistência social, à saúde, e aos demais direitos econômicos, sociais, culturais e ambientais</t>
  </si>
  <si>
    <t xml:space="preserve">Descrição: Executar, conforme estabelecido na Resolução N° 14/CONSUNI/UFFS/2016 o programa de Auxílio para Participação de Estudantes em Eventos Academicamente Relevantes no Campus Passo Fundo | Indicador: Participação de estudantes em eventos acadêmicos | Meta: Viabilizar a participação de estudantes do Campus Passo Fundo a no mínimo 10 eventos acadêmicos relevantes | Justificativa: Fomentar a produção científica no Campus Passo Fundo, tendo em vista o desenvolvimento dos grupos de pesquisa institucionais | Aderência PDI: Objetivo 4 Objetivo específico 6 Meta 1 | Aderência CPA: Página 266: "Incentivar/sensibilizar os estudantes de graduação para participar de eventos científicos de relevância nacional e ampliar a produção acadêmica científica, fortalecendo os grupos de pesquisa já instituídos no cenário da organização" | Aderência PPA: Objetivo 353 - Ampliar a taxa de conclusão dos estudantes da graduação, em instituições públicas e privadas, promovendo a permanência, a equidade e valorizando a diversidade | Aderência PO NVSL: Eixo IV - Promoção do direito à educação, à assistência social, à saúde, e aos demais direitos econômicos, sociais, culturais e ambientais</t>
  </si>
  <si>
    <t xml:space="preserve">Descrição: Disponibilizar material de expediente para suprir as atividades inerentes ao funcionamento do Campus Passo Fundo, garantindo suprimentos para as atividades acadêmicas e administrativas. Dentre as necessidades rotineiras para atender este plano de ação, vislumbram-se algumas demandas pontuais tais como aquisição de películas de proteção solar para laboratórios e áreas comuns do Campus e reposição de persianas, entre outros itens | Indicador: Aquisição de materiais de expediente e prestação de serviços | Meta: Adquirir 100% dos materiais de expediente necessários para o funcionamento das atividades acadêmicas e administrativas do Campus Passo Fundo | Justificativa: Esta ação objetiva garantir o funcionamento das atividades acadêmicas e administrativas do Campus Passo Fundo por meio da disponibilização de material de expediente necessário para execução das ações | Aderência PDI: Objetivo 10 Objetivo específico 6 Meta 3 | Aderência CPA: Página 92: "Planejar as demandas dentro da realidade orçamentária da instituição e capacidade de processamento de tais demandas" | Aderência PPA: Objetivo 351 - Promover a consolidação e a expansão da infraestrutura física das universidades federais, considerando a acessibilidade e sustentabilidade | Aderência PO NVSL: Eixo IV - Promoção do direito à educação, à assistência social, à saúde, e aos demais direitos econômicos, sociais, culturais e ambientais</t>
  </si>
  <si>
    <t xml:space="preserve">Descrição: Levantar os materiais necessários e instruir e gerenciar processos licitatórios que proporcionem a aquisição dos materiais de consumo necessários para a manutenção das aulas práticas de graduação e pós-graduação | Indicador: Aquisição de materiais de consumo para laboratórios | Meta: Adquirir 100% dos materiais de consumo para laboratórios necessários para a realização das atividades acadêmicas no Campus Passo Fundo | Justificativa: Para garantir a realização das aulas práticas dos componentes curriculares dos Cursos de Graduação e Pós-Graduação do Campus | Aderência PDI: Objetivo 10 Objetivo específico 6 Meta 4 | Aderência CPA: Página 282: "Manter o funcionamento dos laboratórios em condições de elevado padrão de infraestrutura e suporte técnico" | Aderência PPA: Objetivo 356 - Fortalecer os cenários de prática e o exercício da preceptoria para graduação, pós-graduação e residências em saúde | Aderência PO NVSL: Eixo IV - Promoção do direito à educação, à assistência social, à saúde, e aos demais direitos econômicos, sociais, culturais e ambientais</t>
  </si>
  <si>
    <t xml:space="preserve">Descrição: O Campus Passo Fundo possui o Curso de Medicina, mas não possui hospital universitário, sendo assim, conforme o Ofício-Circular nº 16/2020/DDES/SESU/SESU-MEC, há a previsão de descentralização de R$ 9.000,00 (nove mil reais) por aluno que está cursando o internato - matriculados no 5º e no 6º ano, para fins de utilização nos cenários de prática para o internato. Nesse sentido, o Campus Passo Fundo possui 124 acadêmicos cursando o internato a cada semestre, totalizando, portanto, R$ 1.116.000,00, montante este que se divide em materiais de consumo e equipamentos, para uso nos cenários de prática do internato. Renovação da plataforma Up To Date. OBS.: em 2024, o Up To Date (parcela correspondente ao contrato do Up To Date) foi pago integralmente com recursos do Campus Passo Fundo. Espera-se que, para 2025, o Campus Chapecó assuma o custo integral da parcela contrato do Up To Date | Indicador: Aquisição de materiais de consumo para os cenários de prática do internato. Renovação de plataforma online. Aquisição de equipamentos para os cenários de prática do internato | Meta: Adquirir 100% dos materiais necessários às atividades acadêmicas desenvolvidas nos cenários de prática do internato. Renovar o contrato do Up To Date. Adquirir 100% dos equipamentos necessários às atividades acadêmicas desenvolvidas nos cenários de prática do internato | Justificativa: O Curso de Medicina do Campus Passo Fundo não possui hospital universitário, portanto, os acadêmicos do 5º e do 6º ano fazem suas atividades práticas junto aos hospitais conveniados com a UFFS, o que possibilita a adequada formação a nível de graduação. Esses cenários de prática precisam ser adequadamente estruturados, com a aquisição de materiais de consumo e equipamentos (materiais permanentes), para viabilizar a continuidade da execução dos convênios firmados e a completa formação acadêmica. Disponibilização de plataforma online para os alunos do curso de Medicina. A plataforma é disponibilizada para os alunos dos campi Passo Fundo e Chapecó | Aderência PDI: Objetivo 10 Objetivo específico 6 Meta 4. Objetivo 1 Objetivo específico 12 Meta 3 | Aderência CPA: Página 282: "Manter o funcionamento dos laboratórios em condições de elevado padrão de infraestrutura e suporte técnico". Página 270: "Estimular a utilização, pelos estudantes, da plataforma 'Minha Biblioteca', da base de dados 'Up Tolda-te', do 'Repositório digital' assim como o uso do material impresso disponível na Biblioteca do Campus, que possui exemplares atualizados e que não foram usufruídos até o momento | Aderência PPA: Objetivo 356 - Fortalecer os cenários de prática e o exercício da preceptoria para graduação, pós-graduação e residências em saúde. Objetivo 351 - Promover a consolidação e a expansão da infraestrutura física das universidades federais, considerando a acessibilidade e sustentabilidade | Aderência PO NVSL: Eixo IV - Promoção do direito à educação, à assistência social, à saúde, e aos demais direitos econômicos, sociais, culturais e ambientais</t>
  </si>
  <si>
    <t xml:space="preserve">Descrição: Viagens de Estudo, Visitas Técnicas e Trabalhos de Campo dos cursos de Graduação do Campus Passo Fundo. Esses estudos serão realizados na região de abrangência da UFFS, estendendo-se, de acordo com as necessidades, aos estados do Rio Grande do Sul, Santa Catarina e Paraná e demais estados vizinhos, quando necessário. Atividades de cunho Histórico, Filosófico, Científico Social e Trabalhos de Campo para complementação das aulas teóricas dos acadêmicos. Viagens de Estudo pelos CCRs de Saúde Coletiva do Campus Passo Fundo; esses estudos serão realizados na região de abrangência da UFFS, estendendo-se, de acordo com as necessidades, aos estados do Rio Grande do Sul, Santa Catarina e Paraná e demais estados vizinhos quando necessário. As atividades serão de imersão dos estudantes do Campus Passo Fundo nos contextos culturais das populações e na dinâmica dos serviços de saúde. Viagens administrativas do Campus Passo Fundo | Indicador: Realização de viagens acadêmicas e administrativas | Meta: Realização de 100% das viagens de estudos, de imersões e administrativas necessárias para o adequado funcionamento das atividades acadêmicas e administrativas do Campus Passo Fundo, com ônibus, micro-ônibus e veículo executivo | Justificativa: Associar conteúdos ministrados com as origens/fontes dos acontecimentos históricos. Ampliar conhecimentos. Conhecer processos das cadeias produtivas. Visitas técnicas para aprimorar conhecimentos. Conhecer as atividades de campo relacionadas a componentes curriculares. As Viagens e os Trabalhos de Campo devem estar previstos nos PPC’s dos Cursos de Graduação. Ampliar conhecimentos. Visitas técnicas para aprimorar conhecimentos. Conhecer as atividades de campo relacionadas a componentes curriculares. As Viagens e os Trabalhos de Campo devem estar previstos nos PPC’s dos Cursos de Graduação. Há viagens de cunho administrativas que são necessárias para o adequado funcionamento das atividades do Campus | Aderência PDI: Objetivo 1 Objetivo específico 5 Meta 1 | Aderência CPA: Página 77: "Atividades de inserção nas escolas e hospitais" | Aderência PPA: Objetivo 351 - Promover a consolidação e a expansão da infraestrutura física das universidades federais, considerando a acessibilidade e sustentabilidade | Aderência PO NVSL: Eixo IV - Promoção do direito à educação, à assistência social, à saúde, e aos demais direitos econômicos, sociais, culturais e ambientais</t>
  </si>
  <si>
    <t xml:space="preserve">Descrição: Eventos técnico-científicos organizados pela UFFS Campus Passo Fundo, promovidos pelos cursos do Campus, tais como: 1) Aulas Inaugurais; 2) Realização do SEPE - Seminário de Ensino, Pesquisa e Extensão, no qual ocorre a apresentação de trabalhos pelos alunos bolsistas, bem como palestras sobre temas relacionados com a pesquisa, extensão e cultura; 3) Semana do DIVERSA; 4) Semanas Acadêmicas; 5) Eventos culturais; 6) Práticas Integrativas Complementares em Saúde. Promover a educação continuada docente através de palestras, rodas de conversa, reuniões presenciais e por videoconferência com profissionais renomados na área da saúde, educação, educação superior, pesquisa e extensão no Campus Passo Fundo | Indicador: Pagamento de diárias a servidores em atividades fora da sede do Campus | Meta: Arcar com 100% das diárias necessárias para a realização das atividades acadêmicas e administrativas do Campus | Justificativa: A Universidade tem como objetivo a produção e disseminação do conhecimento pelos estudos, pesquisas, observações, demandando, para isso, a organização de eventos técnico-científicos que envolvam o estudante, professor, pesquisador e comunidade. Proporcionar momentos de reflexão sobre a atuação docente na educação superior, seus conflitos, desafios e perspectivas, tanto em áreas mais específicas quanto em áreas de interesse geral e institucional | Aderência PDI: Objetivo 1 Objetivo específico 5 Meta 1 | Aderência CPA: Página 77: "Atividades de inserção nas escolas e hospitais" | Aderência PPA: Objetivo 351 - Promover a consolidação e a expansão da infraestrutura física das universidades federais, considerando a acessibilidade e sustentabilidade | Aderência PO NVSL: Eixo IV - Promoção do direito à educação, à assistência social, à saúde, e aos demais direitos econômicos, sociais, culturais e ambientais</t>
  </si>
  <si>
    <t xml:space="preserve">Descrição: Eventos técnico-científicos organizados pela UFFS Campus Passo Fundo, promovidos pelos cursos do Campus, tais como: 1) Aulas Inaugurais; 2) Realização do SEPE - Seminário de Ensino, Pesquisa e Extensão, no qual ocorre a apresentação de trabalhos pelos alunos bolsistas, bem como palestras sobre temas relacionados com a pesquisa, extensão e cultura; 3) Semana do DIVERSA; 4) Semanas Acadêmicas; 5) Eventos culturais; 6) Práticas Integrativas Complementares em Saúde. Promover a educação continuada docente através de palestras, rodas de conversa, reuniões presenciais e por videoconferência com profissionais renomados na área da saúde, educação, educação superior, pesquisa e extensão no Campus Passo Fundo | Indicador: Aquisição de passagens aéreas e terrestres | Meta: Adquirir 100% das passagens necessárias para a realização das atividades acadêmicas e administrativas do Campus | Justificativa: A Universidade tem como objetivo a produção e disseminação do conhecimento pelos estudos, pesquisas, observações, demandando, para isso, a organização de eventos técnico-científicos que envolvam o estudante, professor, pesquisador e comunidade. Proporcionar momentos de reflexão sobre a atuação docente na educação superior, seus conflitos, desafios e perspectivas, tanto em áreas mais específicas quanto em áreas de interesse geral e institucional | Aderência PDI: Objetivo 1 Objetivo específico 5 Meta 1 | Aderência CPA: Página 77: "Atividades de inserção nas escolas e hospitais" | Aderência PPA: Objetivo 351 - Promover a consolidação e a expansão da infraestrutura física das universidades federais, considerando a acessibilidade e sustentabilidade | Aderência PO NVSL: Eixo IV - Promoção do direito à educação, à assistência social, à saúde, e aos demais direitos econômicos, sociais, culturais e ambientais</t>
  </si>
  <si>
    <t xml:space="preserve">Descrição: Prover materiais e equipamentos permanentes necessários ao funcionamento do Campus Passo Fundo | Indicador: Aquisição de materiais permanentes | Meta: Adquirir 100% dos materiais e equipamentos permanentes necessários ao funcionamento do Campus Passo Fundo | Justificativa: A aquisição de materiais e equipamentos permanentes é necessária para a organização adequada dos ambientes de trabalho acadêmico e administrativos, assim como para os espaços de convivência/interação dos estudantes, bem como áreas externas do Campus | Aderência PDI: Objetivo 10 Objetivo específico 6 Meta 4 | Aderência CPA: Página 282: "Planejamento permanente de aquisição e atualização de equipamentos" | Aderência PPA: Objetivo 351 - Promover a consolidação e a expansão da infraestrutura física das universidades federais, considerando a acessibilidade e sustentabilidade | Aderência PO NVSL: Eixo IV - Promoção do direito à educação, à assistência social, à saúde, e aos demais direitos econômicos, sociais, culturais e ambientais</t>
  </si>
  <si>
    <t xml:space="preserve">Descrição: Reforma das calçadas dos Prédios Históricos I e II, tornando-as mais amplas e seguras para a comunidade acadêmica, bem como para os pacientes que são atendidos nos ambulatórios de ensino ali instalados. Junto à reforma, será instalada cobertura para abrigar alunos, servidores e pacientes da chuva | Indicador: Reforma de edificação já existente | Meta: Reforma de calçadas e colocação de cobertura em dois prédios históricos localizados no Campus Passo Fundo | Justificativa: Os Prédios Históricos I e II são utilizados para aulas práticas pelos alunos da graduação e da pós-graduação, por meio do atendimento à população usuária do Sistema Único de Saúde - SUS, o que importa dizer que, diariamente, muitas pessoas circulam por esses prédios. Atualmente, a estrutura de calçadas em torno dos dois prédios é precária, com uma calçada muito estreita e irregular, gerando risco constante de quedas e acidentes, razão pela qual a calçada precisa ser ampliada, ficando mais larga, e reformada, ficando uniforme e com material antiderrapante. Além disso, a população que está aguardando atendimento nos ambulatórios ou ao sair das consultas, fica exposta às intempéries climáticas, o que torna um local bastante crítico em dias de chuva. Por essa razão, pretende-se também fazer a cobertura nos locais de calçada, para abrigar as pessoas da chuva, trazendo assim maior qualidade no atendimento prestado aos usuários do SUS | Aderência PDI: Objetivo 10 Objetivo específico 6 Meta 1 | Aderência CPA: Página 90: "Alocação orçamentária para as obras; Equipe técnica para o desenvolvimento dos projetos" | Aderência PPA: Objetivo 351 - Promover a consolidação e a expansão da infraestrutura física das universidades federais, considerando a acessibilidade e sustentabilidade | Aderência PO NVSL: Eixo IV - Promoção do direito à educação, à assistência social, à saúde, e aos demais direitos econômicos, sociais, culturais e ambientais</t>
  </si>
  <si>
    <t xml:space="preserve">Descrição: Após fortes chuvas em Passo Fundo, abriu-se uma cratera no pátio, ao lado da saída do estacionamento, com aproximadamente 5 metros de profundidade. É necessária a contratação de empresa que execute o aterramento e restauração da área | Indicador: Reforma | Meta: Reforma/conserto de uma cratera junto ao pátio do Campus Passo Fundo | Justificativa: Após fortes chuvas ocorridas no Rio Grande do Sul, no primeiro semestre de 2024, abriu-se uma cratera no pátio do Campus Passo Fundo, ao lado da saída do estacionamento. A cratera possui em torno de 5 metros de profundidade, atualmente, está cercada com tapumes, para garantir a segurança dos transeuntes. Todavia, os tapumes são de madeira e vão se deteriorando ao longo do tempo, portanto, trata-se de demanda urgente que diz respeito à segurança de todos que circulam pelo Campus, considerando o risco de queda, com consequências potencialmente graves | Aderência PDI: Objetivo 10 Objetivo específico 6 Meta 1 | Aderência CPA: Página 90: "Alocação orçamentária para as obras; Equipe técnica para o desenvolvimento dos projetos" | Aderência PPA: Objetivo 351 - Promover a consolidação e a expansão da infraestrutura física das universidades federais, considerando a acessibilidade e sustentabilidade | Aderência PO NVSL: Eixo IV - Promoção do direito à educação, à assistência social, à saúde, e aos demais direitos econômicos, sociais, culturais e ambientais</t>
  </si>
  <si>
    <t xml:space="preserve">Descrição: Construção de ginásio poliesportivo na área que será transferida do Exército Brasileira para a UFFS, com recursos a serem captados por meio de TED - emenda parlamentar | Indicador: Construção de edificação | Meta: Construção de um ginásio poliesportivo | Justificativa: O ginásio poliesportivo é uma demanda importante, há muito tempo apresentada pelos estudantes do Campus. Além disso, é um espaço fundamental para a integração da comunidade acadêmica por meio do esporte, além de interagir com questões relativas à saúde e à qualidade de vida de estudantes e servidores | Aderência PDI: Objetivo 10 Objetivo específico 6 Meta 1 | Aderência CPA: Página 90: "Alocação orçamentária para as obras; Equipe técnica para o desenvolvimento dos projetos" | Aderência PPA: Objetivo 351 - Promover a consolidação e a expansão da infraestrutura física das universidades federais, considerando a acessibilidade e sustentabilidade | Aderência PO NVSL: Eixo IV - Promoção do direito à educação, à assistência social, à saúde, e aos demais direitos econômicos, sociais, culturais e ambientais</t>
  </si>
  <si>
    <t xml:space="preserve">Descrição: Contratação de empresa especializada para executar a reforma dos Prédios Histórico I, II e III, quanto às instalações preventivas de incêndio, adequando-as à atual legislação | Indicador: Reforma de instalações preventivas de incêndio | Meta: Reforma das instalações preventivas de incêndio em 3 prédios | Justificativa: Os Prédios Históricos localizados no Campus Passo Fundo são edificações antigas que não possuem sistemas preventivos de incêndio que atendam às atuais exigências do Corpo de Bombeiros e demais órgãos fiscalizadores, portanto, para garantir a utilização segura destes prédios, é necessário reformar as instalações preventivas de incêndio. No contexto das reformas que estão sendo realizadas nos prédios dos Ambulatórios de Ensino do Campus Passo Fundo se faz necessária a colocação de hidrantes na quantidade exigida pela legislação | Aderência PDI: Objetivo 10 Objetivo específico 6 Meta 1 | Aderência CPA: Página 90: "Alocação orçamentária para as obras; Equipe técnica para o desenvolvimento dos projetos" | Aderência PPA: Objetivo 351 - Promover a consolidação e a expansão da infraestrutura física das universidades federais, considerando a acessibilidade e sustentabilidade | Aderência PO NVSL: Eixo IV - Promoção do direito à educação, à assistência social, à saúde, e aos demais direitos econômicos, sociais, culturais e ambientais</t>
  </si>
  <si>
    <t xml:space="preserve">Descrição: Execução de reforma dos telhados dos Prédios Históricos I e II, de forma a restaurar a estrutura danificada, sem agredir o patrimônio histórico | Indicador: Reforma de telhados | Meta: Reforma de telhados de 2 prédios históricos | Justificativa: Os Prédios Históricos I e II estão sendo utilizados como ambulatórios de ensino, nos quais há o atendimento à população usuária do SUS, o que impacta na circulação diária, em dias úteis, de muitas pessoas da comunidade regional e acadêmica, uma vez que os alunos da UFFS fazem atividades práticas de ensino nos ambulatórios. Como trata-se de prédios históricos, embora suas fachadas e áreas internas tenham sido reformadas, os telhados permanecem bastante danificados em razão da ação do tempo, motivo pelo qual precisam ser reformados, primando por manter instalações adequadas para as atividades práticas acadêmicas e os atendimentos de saúde à população | Aderência PDI: Objetivo 10 Objetivo específico 6 Meta 1 | Aderência CPA: Página 90: "Alocação orçamentária para as obras; Equipe técnica para o desenvolvimento dos projetos" | Aderência PPA: Objetivo 351 - Promover a consolidação e a expansão da infraestrutura física das universidades federais, considerando a acessibilidade e sustentabilidade | Aderência PO NVSL: Eixo IV - Promoção do direito à educação, à assistência social, à saúde, e aos demais direitos econômicos, sociais, culturais e ambientais</t>
  </si>
  <si>
    <t xml:space="preserve">Descrição: Restauração e reforma completa do Prédio Histórico III - prédio que está na área que está tramitando junto à SPU, para passar a propriedade do Exército para a UFFS. Para a execução dessa demanda, a primeira alternativa é a utilização de recursos da Lei de incentivo à cultura; Caso não se efetive essa hipótese, a segunda opção é a obtenção de recursos por meio de TED | Indicador: Reforma completa de Prédio Histórico | Meta: Reforma completa de 1 Prédio Histórico | Justificativa: O Prédio Histórico III está com o processo de transmissão de propriedade para a UFFS em trâmite, então, quando findar esse processo, o prédio precisará ser reformado para utilização em novos cursos a serem oferecidos pelo Campus Passo Fundo, bem como na ampliação de estruturas relacionadas ao curso já existente | Aderência PDI: Objetivo 10 Objetivo específico 6 Meta 1 | Aderência CPA: Página 90: "Alocação orçamentária para as obras; Equipe técnica para o desenvolvimento dos projetos" | Aderência PPA: Objetivo 351 - Promover a consolidação e a expansão da infraestrutura física das universidades federais, considerando a acessibilidade e sustentabilidade | Aderência PO NVSL: Eixo IV - Promoção do direito à educação, à assistência social, à saúde, e aos demais direitos econômicos, sociais, culturais e ambientais</t>
  </si>
  <si>
    <t xml:space="preserve">Descrição: Construção de edificação destinada à utilização como Central de Resíduos do Campus, para acondicionar os resíduos de laboratórios de acordo com a legislação que regulamenta a matéria | Indicador: Construção de edificação | Meta: Construção de uma edificação | Justificativa: O Campus Passo Fundo possui uma significativa estrutura de laboratórios, os quais estão instalados junto ao Bloco A. Tais laboratórios utilizam produtos inflamáveis, reagentes e de uso controlado. Para atender à legislação que regulamenta o adequado armazenamento e descarte desses materiais, é necessário construir uma central de resíduos, tal qual ocorre nos demais campi da UFFS que possuem laboratórios | Aderência PDI: Objetivo 10 Objetivo específico 6 Meta 1 | Aderência CPA: Página 90: "Alocação orçamentária para as obras; Equipe técnica para o desenvolvimento dos projetos" | Aderência PPA: Objetivo 351 - Promover a consolidação e a expansão da infraestrutura física das universidades federais, considerando a acessibilidade e sustentabilidade | Aderência PO NVSL: Eixo IV - Promoção do direito à educação, à assistência social, à saúde, e aos demais direitos econômicos, sociais, culturais e ambientais</t>
  </si>
  <si>
    <t xml:space="preserve">Descrição: Aquisição de materiais para todas as atividades do Campus, classificadas como não especificas; Aquisição de materiais conforme necessidade dos setores; Promover acordos de cooperação, desenvolvimento de oficinas, pesquisas e projetos em geral; Ações voltadas a saúde do servidor; Prezar pela economicidade, sustentabilidade e segurança; Fomentar projeto energético e ações relacionadas; Fomentar o desenvolvimento do Jardim Botânico no Campus e ações relacionadas; Disponibilizar soluções de TI (hardware e software) para desenvolvimento de atividades de toda comunidade acadêmica. Além de outras ações de gestão que venham a ser demandas pelo campus e que se enquadrem em gestão do campus | Indicador: Crescimento e desenvolvimento do Campus Realeza | Meta: Empenhar e usufruir 100% do recurso do desconcentrado do campus, através do atendimento das necessidades por materiais para desenvolvimento das atividades e promover a adaptação da antiga cantina, reorganizando ambientes e expandindo áreas de interação e lazer | Justificativa: Manter o campus em pleno funcionamento, atendendo a demandas gerais cotidianas, bem como pequenos investimentos que venham a ser efetuados considerando conversão de custeio para capital, visando a execução de trabalho participativo, planejado e buscando desenvolvimento do Campus | Aderência PDI: Objetivo 10 - Na introdução deste objetivo; Anexo II - Projeções não convertidas em objetivos e metas | Aderência CPA: Item 3.7.5; 3.1.2 | Aderência PPA: PROGRAMA:5113 e seus objetivos específicos- Anexo VI PROGRAMA: 1191 - Anexo III</t>
  </si>
  <si>
    <t xml:space="preserve">Descrição: Manter o atendimento do Hospital Veterinário fornecendo estrutura e aquisição de materiais necessários para desenvolvimento das atividades/prestação de serviço. Participação no Fórum dos Hospitais Veterinários | Indicador: Oferecer atendimentos Clínicos diversos aos animais | Meta: Realizar o mínimo 500 atendimentos subdivididos em gerais, cirurgias, consultas oftalmológicas, neurológicas, ortopédicas e oncológicas | Justificativa: Através da SUHVU a UFFS integra o conjunto de Instituições Federais de Ensino Superior que compõe o FORDHOV, desde 2012. Através do FORDHOV, a SUHVU recebe recursos do MEC especialmente destinados aos HVUs das IFES. A participação anual nos encontros do FORDHOV e a realização de duas auditorias por ano, entretanto, são condições obrigatórias para o recebimento dos recursos supracitados. A Comissão de Investimentos do FORDHOV tem a finalidade de justificar a implementação do aporte financeiro destinado pelo MEC aos HVU das IFES, bem como buscar alternativas para a ampliação de tais recursos. Portanto, a participação nesta Comissão do FORDHOV coaduna com os trabalhos de gestão e administração da Superintendência da SUHVU, a ampliação dos recursos ao FORDHOV reflete na destinação de maiores recursos à SUHVU-UFFS | Aderência PDI: Objetivo 1 - Objetivo específico 22, Meta 1; Anexo II - Projeções não convertidas em objetivos e metas | Aderência CPA: Item 3.1.2 | Aderência PPA: PROGRAMA: 5113 e seus objetivos específicos- Anexo VI PROGRAMA: 1191 - Anexo III</t>
  </si>
  <si>
    <t xml:space="preserve">Descrição: Ressarcimento aos servidores quanto a taxas de inscrição para eventos científicos. Auxílios aos estudantes para custeio de despesas em eventos institucionais (alimentação e transporte) | Indicador: Nº Eventos. N° de Palestras, Eventos, ações e Atendimentos Realizados | Meta: Proporcionar que ao menos 10 servidores possam participar de eventos científicos, levando e trazendo conhecimento para ações futuras do Campus, além da divulgação institucional. Proporcionar que 40 discentes possam utilizar em eventos diversos, promovendo conhecimento e a UFFS como um todo | Justificativa: Apoio aos servidores para participação em eventos institucionais, aumentando o conhecimento através da pesquisa, extensão e cultura e materializando conhecimento através do desenvolvimento de ações voltadas ao empreendedorismo e aumentar o aperfeiçoamento acadêmico buscando ações inovadoras. Combater as taxas de evasão e retenção e melhorar a qualidade do processo de ensino-aprendizado dos cursos ofertados no Campus Realeza. Apoio aos discentes para participação em eventos institucionais (auxiliando com alimentação, transporte) | Aderência PDI: Objetivo 6 - Objetivo específico 1, Meta 9; Objetivo 13 - Objetivo específico 2, Meta 1. Objetivo 1 - Objetivo específico 7 - Meta 3; Objetivo específico 8 - Meta 2. Objetivo 7 - Objetivo específico 5, Metas 1; Objetivo 13 - Objetivo específico 2, Meta 1. Anexo II - Projeções não convertidas em objetivos e metas | Aderência CPA: Item 3.7.2; 3.7.3; 3.7.4. Item 3.7.2; 3.7.3 | Aderência PPA: PROGRAMA:5113 e seus objetivos específicos</t>
  </si>
  <si>
    <t xml:space="preserve">Descrição: Aquisição de insumos, mobiliários e equipamentos necessários para a prestação de serviço | Indicador: Disponibilizar atendimentos nutricionais a população local e regional | Meta: Disponibilizar o mínimo de 115 atendimentos novos e reconsultas que forem necessárias conforme a necessidade do paciente. Promover a formação discente em estágio clínico e projetos de extensão | Justificativa: A Clínica Escola atua desde 2014 disponibilizando serviços de forma gratuita à população local regional com o objetivo do Curso de Nutrição de qualificar o discentes do curso na área clínica e ao mesmo tempo poder oferecer ao público atendimentos de qualidade que possibilitem melhora na qualidade de vida das pessoas acometidas por alguma patologia. Os atendimentos registrados em 2023 somaram 116 novas consultas/pacientes e o total desde 2014 é de aproximadamente 11.980 atendimentos prestados | Aderência PDI: Objetivo 13 - Objetivo específico 2, Meta 1. Anexo II - Projeções não convertidas em objetivos e metas | Aderência CPA: Item 3.1.2 | Aderência PPA: PROGRAMA:5113 e seus objetivos específicos</t>
  </si>
  <si>
    <t xml:space="preserve">Descrição: Aquisição de materiais/equipamentos/EPIs e serviços Laboratoriais, específicos para atendimento das aulas dos cursos de graduação e pós-graduação do Campus. Desenvolvimento de projetos de pesquisas e extensão, TCC e outras atividades relacionadas a gestão da CLAB-RE. Adequações em espaços internos | Indicador: Atender aos componentes práticos nos laboratórios | Meta: Disponibilizar materiais necessários para realização de 80 aulas práticas; Promover adequações em ao menos 10 armários dos laboratórios | Justificativa: Manter em funcionamento todas as atividades desenvolvidas na CLAB-RE e proporcionar a realização de projetos, pesquisas, TCC. O melhoramento dos espaços internos, bem como organização de móveis otimizará o espaço e atenderá demanda desassistida visto que muitos armários estão danificados, impossibilitando seu uso | Aderência PDI: Anexo II - Projeções não convertidas em objetivos e metas | Aderência CPA: Item 3.7.5.7 | Aderência PPA: PROGRAMA:5113 e seus objetivos específicos - Anexo VI PROGRAMA: 1191 - Anexo III</t>
  </si>
  <si>
    <t xml:space="preserve">Descrição: Aquisição de insumos agrícolas, materiais/equipamentos/EPIs e serviços específicos para as Áreas Experimentais, para atendimento aos CCRs que a utilizam. Desenvolvimento de projetos institucionais e parcerias com outras instituições. Continuidade/implantação/expansão de áreas para ensino, pesquisa e extensão | Indicador: Implementar novas áreas de pastagens e cercamentos | Meta: Realizar o cercamento de uma área de 5ha para introdução de pastagens perenes e anuais, além de manter 1 manutenção semestral; 1 limpeza de pastagem anual; uma área de ensino (1000m²), um experimento (1000m²) de área experimental Realizar ao menos 01 dia de campo; Realizar ao menos 5 Análises de solo | Justificativa: Manter em funcionamento todas as atividades desenvolvidas na CAAEX - RE, proporcionar a sua expansão, a implantação de novas áreas, novos projetos e parcerias visando o conhecimento e desenvolvimento da CAAEX e comunidade acadêmica | Aderência PDI: Objetivo 1 - Objetivo específico 27 - Metas 1 a 4; Anexo II - Projeções não convertidas em objetivos e metas | Aderência CPA: Item 3.7.5.7 | Aderência PPA: PROGRAMA:5113 e seus objetivos específicos - Anexo VI; PROGRAMA: 1144 - Anexo III PROGRAMA: 1191 - Anexo III</t>
  </si>
  <si>
    <t xml:space="preserve">Descrição: Aquisição de mobiliário (não padrão) e equipamentos em geral para atendimento dos setores e cursos do Campus | Indicador: Aquisição de mobiliários e equipamentos | Meta: Adquirir os mobiliários e equipamentos necessários para estruturação e organização de espaços diversos (valor: 9% do total do orçamento de custeio) | Justificativa: Manter o campus em pleno funcionamento, atendendo a demandas gerais cotidianas, bem como pequenos investimentos que venham a ser efetuados considerando conversão de custeio para capital | Aderência PDI: Objetivo 11 - Objetivo específico 13, Meta 3 | Aderência CPA: Item 3.7.5 | Aderência PPA: PROGRAMA:5113 e seus objetivos específicos - Anexo VI</t>
  </si>
  <si>
    <t xml:space="preserve">Descrição: Serviço de transcrição de áudio, Software de gestão predial, Análises de solo, coffee break (sob demanda das Coordenações), Implantação do Jardim Botânico; Promover treinamentos e ações similares, quando necessário; Serviço de reparo em livros; Estudo viabilidade da frota de veículos; Adequações de espaços para acondicionamento de bens; Implantação de guarita; Manutenção de persianas; Mensurar e organizar o Campus quanto a parte elétrica, hidráulica, estrutural, lógica e ambiental; Manutenção das edificações, móveis e equipamentos; e outras aquisições/contratações necessárias não atendidas por natureza específica | Indicador: Promover o crescimento e desenvolvimento do Campus Realeza | Meta: Atender aos cursos principais eventos do Campus com 1 Serviço de Coffee Break cada com recurso pré-definido; Investir em pelo menos 1 ação maior que promova a saúde do servidor | Justificativa: Atender a todas as demandas solicitadas pelas Coordenações de curso e de setores, com o objetivo de melhorar o desenvolvimento das atividades | Aderência PDI: Objetivo 7 - Objetivo específico 3, Metas 1, 2 | Aderência CPA: Item 3.1.2 | Aderência PPA: PROGRAMA:5113 e seus objetivos específicos- Anexo VI - ; PROGRAMA: 3102 - Anexo III</t>
  </si>
  <si>
    <t xml:space="preserve">Descrição: Pagamento de bolsas para acadêmicos do Curso de pós-graduação na forma de treinamento em serviço, na área de medicina Veterinária - Programa de Aprimoramento Profissional em Medicina Veterinária (PAPMV). Constituído por atividades práticas e discussões de casos com carga horária de 40 horas semanais, destinado a médicos veterinários. Com ênfase em áreas específicas de acordo com projeto, a serem executadas nas dependências da Superintendência Unidade Hospitalar veterinária Universitária (SUHVU), Campus Realeza da universidade Federal da Fronteira Sul. Os alunos deverão ter dedicação e participação em todas as atividades programadas, e farão jus a percepção de bolsa mensal no valor de 80% da bolsa de mestrado, oriunda de orçamento institucional | Indicador: Serão indicadores as matrículas e as ações executadas durante o ano de 2025, com pretensão de 05 (cinco) alunos, sendo um por área ofertada no período. Outros indicadores serão os números de atendimentos e serviços prestados nos setores de atuação dos aprimorandos em relatório anual da SUHVU | Meta: Capacitar 05 médicos veterinários, aprimorando-os a fim de torná-los aptos a realizar diagnósticos, tratamento e formas de controle das enfermidades que acometem os animais, participando ativamente na melhoria da qualidade de vida dos pacientes, contribuindo com a manutenção da saúde única e a promoção do desenvolvimento socioeconômico e tecnológico da região sudoeste do Paraná | Justificativa: O Aprimorando complementará a formação acadêmica dos graduados em Medicina Veterinária, possibilitando aperfeiçoamento em área específica do exercício profissional, mediante programa de atividades práticas, desenvolvidas junto aos setores da Superintendência Unidade Hospitalar Veterinária Universitária (SUHVU) - Campus Realeza - PR. Os Programas de Aprimoramento são orientados pelos princípios e diretrizes do Conselho Federal de Medicina Veterinária (CFMV), a partir das necessidades e realidades locais. Visa favorecer a inserção qualificada dos jovens profissionais no mercado de trabalho. A escolha das áreas de formação para os Aprimorandos levou em consideração as áreas de maior procura por serviços Médicos Veterinários na SUHVU nos últimos anos e a formação do corpo docente | Aderência PPA: PROGRAMA:5113 e seus objetivos específicos</t>
  </si>
  <si>
    <t xml:space="preserve">Descrição: Atendimento com transporte para execução de atividades administrativas, acadêmicas, eventos, reuniões e outras atividades que necessitarem, para servidores, colaboradores, discentes (viagens de estudos) | Indicador: Empenho do valor proposto | Meta: Executar 100% do valor planejado em Transporte | Justificativa: Proporcionar a realização de viagens para formação curricular, viagens para desenvolvimento de trabalhos diversos, para servidores, colaboradores e discentes | Aderência PDI: Objetivo 10 - Objetivo específico 4, Meta 1, 3; Objetivo 10 - Na introdução deste objetivo | Aderência CPA: Item 3.1.4 | Aderência PPA: PROGRAMA:5113 e seus objetivos específicos - Anexo VI</t>
  </si>
  <si>
    <t xml:space="preserve">Descrição: Atendimento com Diárias para servidores e colaboradores na participação de eventos, atividades administrativas, acadêmicas e demais atividades que necessitem | Indicador: Empenho do valor proposto | Meta: Executar 100% do valor planejado em Diárias | Justificativa: Proporcionar pernoite e alimentação aos servidores e colaboradores quando solicitados para participação de reuniões, treinamentos, bancas, entre algumas atividades | Aderência PDI: Objetivo 10 - Na introdução deste objetivo | Aderência CPA: Item 3.1.4 | Aderência PPA: PROGRAMA:5113 e seus objetivos específicos - Anexo VI</t>
  </si>
  <si>
    <t xml:space="preserve">Descrição: Atendimento com Passagens para servidores e colaboradores na participação de eventos, atividades administrativas, acadêmicas e demais atividades que necessitem | Indicador: Empenho do valor proposto | Meta: Executar 100% do valor planejado em Passagens | Justificativa: Proporcionar o deslocamento de servidor e colaborador para eventos, participação em semanas acadêmicas, bancas, treinamentos, entre algumas atividades | Aderência PDI: Objetivo 10 - Na introdução deste objetivo | Aderência CPA: Item 3.1.4 | Aderência PPA: PROGRAMA:5113 e seus objetivos específicos - Anexo VI</t>
  </si>
  <si>
    <t xml:space="preserve">Descrição: Despesas com softwares utilizados pela comunicação. Despesas com passagens da DCS. Despesas com diárias da DCS | Indicador: Licenças adquiridas. Viagens realizadas | Meta: Atender 100% dos softwares necessários para o desenvolvimento das atividades da DCS. Atender 100% das viagens necessárias para o acompanhamento das atividades da DCS | Justificativa: Prover os servidores da unidade com materiais de expediente, recursos para diárias e passagens, equipamentos e programas de computador necessários ao desenvolvimento das atividades diárias | Aderência PDI: Objetivo 13 - Fortalecimento da divulgação da UFFS Consolidar a imagem da UFFS como instituição de ensino pública, gratuita e de qualidade, por meio de ações de divulgação que envolvam toda a comunidade universitária</t>
  </si>
  <si>
    <t xml:space="preserve">Descrição: Despesas com publicidade institucional nos seis campi | Indicador: Anúncios veiculados em mídias | Meta: Atender 100% das despesas de publicidade necessárias para a divulgação das campanhas de ingresso na institucional nos seis campi da UFFS | Justificativa: Promover o fortalecimento da publicidade institucional, consolidando a imagem da UFFS como instituição de ensino pública, gratuita e de qualidade, por meio de ações de divulgação que envolvam toda a comunidade universitária. Publicidade institucional | Aderência PDI: Objetivo 13 - Fortalecimento da divulgação da UFFS Consolidar a imagem da UFFS como instituição de ensino pública, gratuita e de qualidade, por meio de ações de divulgação que envolvam toda a comunidade universitária | Aderência CPA: 3.1.2 Eixo 2: Desenvolvimento institucional -&gt; 3.1.2.2 Impacto institucional -&gt; Principais desafios: • Aproximar mais a universidade da comunidade externa. • Tornar conhecidos a missão, os valores, a estrutura e as competências dos setores. • Criar indicadores para mensurar a eficácia das ações. • Comunicar-se com eficiência com os atores da área de abrangência da UFFS para difundir a missão, valores, estrutura e competências de cada unidade organizacional. • Reclamações recorrentes, nesse sentido, são: dificuldade de acesso no site institucional, muitos cliques para chegar no local almejado, e, por diversas vezes, até mesmo pela equipe de avaliação da CAPES, não conseguir acessar as informações, local onde as informações dos programas estão. • Falta de diálogo com a imprensa local. • Atingir mais meios de divulgação. • Dificuldades em divulgar nossas ações, os projetos de pesquisa e extensão produzidos pelos docentes de pós-graduação junto à comunidade externa | Aderência PPA: Objetivo 352 - Promover o acesso de estudantes à graduação, em instituições públicas e privadas, buscando a equidade e valorizando a diversidade | Aderência PO NVSL: O eixo III, Acessibilidade e tecnologia assistiva, do Novo Viver Sem Limite, plano que sinaliza para a inclusão e para a superação das barreiras comunicacionais, arquitetônicas, atitudinais, físicas e sociais," foca em ações para possibilitar a utilização, com segurança e autonomia, de espaços, mobiliários, equipamentos urbanos, edificações, transportes, informação e comunicação.."</t>
  </si>
  <si>
    <t xml:space="preserve">Descrição: Despesas para atender a consolidação da imagem institucional através dos serviços gráficos como instituição de ensino pública, gratuita e de qualidade | Indicador: Material gráfico produzido (flyers, banners) | Meta: Atender 100% das despesas com materiais gráficos e peças publicitárias para divulgação da UFFS | Justificativa: Consolidar através dos serviços gráficos a imagem da UFFS como instituição de ensino pública, gratuita e de qualidade | Aderência PDI: Objetivo 13 - Fortalecimento da divulgação da UFFS Consolidar a imagem da UFFS como instituição de ensino pública, gratuita e de qualidade, por meio de ações de divulgação que envolvam toda a comunidade universitária | Aderência CPA: 3.1.2 Eixo 2: Desenvolvimento institucional -&gt; 3.1.2.2 Impacto institucional -&gt; Principais desafios: • Aproximar mais a universidade da comunidade externa. • Tornar conhecidos a missão, os valores, a estrutura e as competências dos setores. • Criar indicadores para mensurar a eficácia das ações. • Comunicar-se com eficiência com os atores da área de abrangência da UFFS para difundir a missão, valores, estrutura e competências de cada unidade organizacional. • Reclamações recorrentes, nesse sentido, são: dificuldade de acesso no site institucional, muitos cliques para chegar no local almejado, e, por diversas vezes, até mesmo pela equipe de avaliação da CAPES, não conseguir acessar as informações, local onde as informações dos programas estão. • Falta de diálogo com a imprensa local. • Atingir mais meios de divulgação. • Dificuldades em divulgar nossas ações, os projetos de pesquisa e extensão produzidos pelos docentes de pós-graduação junto à comunidade externa | Aderência PPA: Objetivo 352 - Promover o acesso de estudantes à graduação, em instituições públicas e privadas, buscando a equidade e valorizando a diversidade | Aderência PO NVSL: O eixo III, Acessibilidade e tecnologia assistiva, do Novo Viver Sem Limite, plano que sinaliza para a inclusão e para a superação das barreiras comunicacionais, arquitetônicas, atitudinais, físicas e sociais," foca em ações para possibilitar a utilização, com segurança e autonomia, de espaços, mobiliários, equipamentos urbanos, edificações, transportes, informação e comunicação.."</t>
  </si>
  <si>
    <t xml:space="preserve">Descrição: Permitir a participação em eventos institucionais e acadêmicos relevantes e estratégicos. Permitir a participação em eventos institucionais e acadêmicos relevantes e estratégicos, como a participação em associações e atividades de reativação do Centro de Referência em Direitos Humanos e outras afetas ao gabinete. Permitir o deslocamento da equipe do Gabinete para os campi e outras atividades oficiais, bem como em eventos. Prover a equipe com os materiais necessários para as atividades cotidianas | Indicador: Atende os deslocamentos do pessoal do Gabinete, nos eventos e compromissos oficiais. Para tal serão necessárias aproximadamente 60 passagens nacionais e 12 internacionais. 110 eventos nacionais; 15 internacionais. Aproximadamente 220 diárias. 30 deslocamentos. Papel para impressora e diferentes materiais de uso cotidiano | Meta: 90% das demandas. 100% das demandas | Justificativa: Esta ação se justifica para atender as principais ações do Gabinete, sendo que a garantia de recursos para passagens é de fundamental importância para atender as demandas da gestão, considerando que o cotidiano dela exige frequentes deslocamentos fora da sede. Esta ação se justifica para atender as principais ações do Gabinete. A garantia de recursos para diárias é de fundamental importância para atender as demandas da gestão, considerando que o cotidiano da gestão exige frequentes deslocamentos fora da sede. Atender as demandas da equipe do Gabinete para deslocamentos aos Campi e outros eventos. Esta ação se justifica, tendo em vista a necessidade de impressões de documentos, bem como de materiais de consumo utilizados nas tarefas cotidianas do gabinete | Aderência PDI: Atende aos Eixos: 1. Planejamento e Avaliação Institucional; 2. Desenvolvimento Institucional; 3. Políticas Acadêmicas e 4. Políticas de Gestão | Aderência CPA: Se relaciona com os indicadores da Avaliação Institucional, nos itens: 1. Planejamento e Avaliação Institucional; 2. Desenvolvimento Institucional; 3. Políticas Acadêmicas e 4. Políticas de Gestão | Aderência PPA: Atende aos Eixos (3) e objetivos (4) - EIXOS: 1: Desenvolvimento Social e Garantia de Direitos; 2: Desenvolvimento Econômico e Sustentabilidade Socioambiental e Climática | Aderência PO NVSL: Eixos de Atuação: Gestão e Participação Social; Enfrentamento ao Capacitismo e à Violência; Acessibilidade e Tecnologia Assistiva; Promoção do Direito à Educação, à Assistência Social, à Saúde, e aos demais Direitos Econômicos, Sociais, Culturais e Ambientais</t>
  </si>
  <si>
    <t xml:space="preserve">Descrição: Participar em eventos institucionais estratégicos. Deslocamento para realização de diligências, oitivas ou outros procedimentos relacionados aos processos correcionais da UFFS | Indicador: Participação do corregedor do encontro regional de unidades correcionais. Participação do corregedor e da secretária no encontro nacional de unidades correcionais. 1 encontro regional de unidades correcionais, promovido pela CGU; 1 encontro nacional de unidades correcionais, promovido pela CGU; 5 deslocamentos para visitas nos campi da UFFS. 3 deslocamentos entre os campi | Meta: 1. 0,9 | Justificativa: Os eventos externos se justificam pela busca de novos conhecimentos e uniformização de procedimentos junto a outras unidades correcionais e CGU. Os eventos externos se justificam pela busca de novos conhecimentos e uniformização de procedimentos junto a outras unidades correcionais e CGU.Os eventos internos se justificam na necessidade de ampliação do conhecimento dos quadros da CPPAD e a disseminação das ações de prevenção e operacionais da Corregedoria Geral na UFFS. Garantir os trabalhos oitivas presenciais e diligências in loco das comissões investigativas ou processantes | Aderência PDI: Eixo 4 - Políticas de Gestão | Aderência CPA: Eixo 4 - Políticas de Gestão | Aderência PPA: Eixo: Desenvolvimento social e garantia de direitos; Objetivos estratégicos do eixo 1 - desenvolvimento social e garantia de direitos | Aderência PO NVSL: Eixos de Atuação: Enfrentamento ao Capacitismo e à Violência</t>
  </si>
  <si>
    <t xml:space="preserve">Descrição: Manter as atividades relacionadas ao aprimoramento e à atualização jurídica que são realizadas em encontros durante o ano nas Reuniões Técnicas da Procuradoria-Geral Federal e nos Fóruns dos Procuradores-Chefes | Indicador: Possibilitar a participação dos procuradoresfederais nas Reuniões Técnicas da Procuradoria-Geral Federal e nos Fóruns dos Procuradores-Chefes | Meta: 100% das demandas | Justificativa: Esta ação se justifica pela consolidação do papel deste órgão na consultoria e no assessoramento à UFFS e suas autoridades | Aderência PDI: Eixo 4 - Políticas de Gestão | Aderência CPA: Eixo 4 - Políticas de Gestão | Aderência PPA: Objetivo 0362 - Realizar estudos, levantamentos estatísticos, exames e avaliações para a Educação Superior, buscando ampliar a representação da diversidade, o aprimoramento contínuo dos instrumentos e a disseminação das informações de forma a oferecer subsídios que contribuam para a indução da melhoria do ensino ofertado</t>
  </si>
  <si>
    <t xml:space="preserve">Descrição: Assegurar a participação em eventos internos e externos. Assegurar a realização de atividades como oitivas e formação de servidores | Indicador: Garantir a participação dos membros da CEUFFS em eventos promovidos pela Comissão de Ética Pública e demais atividades organizadas pela própria CEUFFS. Garantir a mobilidade dos membros da CEUFFS para a realização de oitivas e atividades de orientação aos servidores | Meta: Atender 100% da demanda | Justificativa: A ação se justifica-se devido a necessidade de atualização constante que os membros da CE UFFS devem ter em relação aos seus assuntos de interesse, majorando o nível de maturidade e consolidação da Comissão de Ética da UFFS. A ação se justifica tendo em vista a necessidade de deslocamento entre os campi para realização de atividades de formação e oitivas | Aderência PDI: Eixo 4 - Políticas de Gestão | Aderência CPA: Eixo 4 - Políticas de Gestão | Aderência PPA: Eixo: Desenvolvimento social e garantia de direitos; Objetivos estratégicos do eixo 1 - desenvolvimento social e garantia de direitos. 20RK</t>
  </si>
  <si>
    <t xml:space="preserve">Descrição: Garantir a reorganização do CRDHIR | Indicador: Encaminhamento das demandas recebidas | Meta: 100% encaminhada | Justificativa: Garantir os direitos humanos</t>
  </si>
  <si>
    <t xml:space="preserve">Descrição: Assegurar a realização de atividades de divulgação e formação de servidores. Permitir a participação em eventos nacionais e internacionais relacionados à área de avaliação. Adquirir recursos materiais para divulgação de ações da CPA em todos os campi, e relacionadas às pesquisas internas de autoavaliação | Indicador: Possibilitar a participação dos membros da CPA em reuniões técnicas nacionais, seminários, congressos e fóruns. Melhoria na infraestrutura da CPA para divulgação de resultados e devolutivas das autoavaliações realizadas anualmente | Meta: A coordenação geral da CPA visitar os campi da UFFS no mínimo uma vez ao ano para realizar atividades variadas e reuniões presenciais com os NAC. Participar de pelo menos 1 evento nacional e um regional relacionado a área de avaliação. Atender 100% da demanda. 100% das demandas | Justificativa: A ação de visita aos campi se justifica pela necessidade de realização de atividades de formação dos membros da CPA/NAC e troca de experiências entre os NAC de cada campus, consolidando a CPA em seu papel de avaliação institucional. A participação em eventos se justifica pela necessidade de atualizar constantemente os membros da CPA em assuntos de interesse da Comissão, além de criar e manter contato com comissões de avaliação de outras IES. A divulgação dos resultados e devolutiva das autoavaliações internas da UFFS é uma ação de grande importância para o processo, no sentido de manter a comunidade acadêmica interessada em contribuir cada vez mais com as avaliações internas, melhorando a qualidade dos dados coletados e possibilitando maior confiabilidade destes | Aderência PDI: Eixo 4 - Políticas de Gestão | Aderência CPA: Eixo 4 - Políticas de Gestão | Aderência PPA: 0361 - Aprimorar as atividades de regulação e supervisão das instituições e cursos da educação superior com vistas a promover a qualidade da educação superior. 362 - Aprimorar as atividades de regulação e supervisão das instituições e cursos da educação superior com vistas a promover a qualidade da educação superior. 364 - Aprimorar as atividades de regulação e supervisão das instituições e cursos da educação superior com vistas a promover a qualidade da educação superior. 363 - Aprimorar as atividades de regulação e supervisão das instituições e cursos da educação superior com vistas a promover a qualidade da educação superior</t>
  </si>
  <si>
    <t xml:space="preserve">Descrição: Manter as atividades de atualização e aprimoramento da Ouvidoria que são realizadas em seminários nacionais e congressos de Ouvidoria. Realizar atividades variadas nos Campi da UFFS | Indicador: Possibilitar a participação do Ouvidor e equipe (se houver) nas reuniões técnicas nacionais, congressos e Fóruns de Ouvidores promovidos pela OGU, CGU e ABO. Possibilitar que a Ouvidoria se faça presente nos Campi da UFFS se assim demandado para atividades diversas tais como: divulgação de políticas especificas e normativas relacionadas a Ouvidoria, atendimento de manifestantes, atuação em atividades de resolução de conflitos e acolhimento; recebimento de denúncias; treinamento de servidores em assuntos de Ouvidoria | Meta: 100 % das demandas. Visitar os campi da UFFS no mínimo uma vez ao ano para atividades variadas e divulgação da Ouvidoria. Participar de pelo menos 1 evento nacional e um regional relacionado a atividades de Ouvidoria | Justificativa: Esta ação se justifica devido a atualização constante que a equipe da Ouvidoria deve ter em relação aos seus assuntos de interesse, ajudando assim a elevar o nível de maturidade e consolidação na UFFS. Esta ação se justifica pela necessidade melhorar a atuação e a visibilidade da Ouvidoria da UFFS nos seus Campi, estendendo sua presença junto a comunidade interna. Esta ação se justifica devido a atualização constante que a equipe da Ouvidoria deve ter em relação aos seus assuntos de interesse, ajudando assim a elevar o nível de maturidade e consolidação na UFFS, bem como a integridade institucional | Aderência PDI: Eixo 4 - Políticas de Gestão | Aderência CPA: Eixo 4 - Políticas de Gestão | Aderência PPA: 0361 - Aprimorar as atividades de regulação e supervisão das instituições e cursos da educação superior com vistas a promover a qualidade da educação superior</t>
  </si>
  <si>
    <t xml:space="preserve">Descrição: Assegurar a participação em eventos internos e externos | Indicador: Participação Seminário Nacional do Censo da Educação Superior; Participar de Seminários Regionais de Avaliação INEP; Visitar os campi da UFFS; Participar do Encontro Nacional de PIS. Seminário Nacional do Censo da Educação Superior; Participar de Seminários Regionais de Avaliação INEP; Visitar os campi da UFFS; Participar do Encontro Nacional de PIS | Meta: 1 | Justificativa: Os eventos se justificam por manter-se presentes, atualizados, sobre os marcos e políticas de avaliação, regulação e qualidade dos processos e cursos da UFFS | Aderência PDI: Atende aos Eixos: 1. Planejamento e Avaliação Institucional; 2. Desenvolvimento Institucional; 3. Políticas Acadêmicas e 4. Políticas de Gestão | Aderência CPA: Atende aos Eixos: 1. Planejamento e Avaliação Institucional; 2. Desenvolvimento Institucional; 3. Políticas Acadêmicas e 4. Políticas de Gestão | Aderência PPA: Eixo: Desenvolvimento social e garantia de direitos; Objetivos estratégicos do eixo 1 - desenvolvimento social e garantia de direitos | Aderência PO NVSL: Eixos de Atuação: Gestão e Participação Social; Enfrentamento ao Capacitismo e à Violência; Acessibilidade e Tecnologia Assistiva; Promoção do Direito à Educação, à Assistência Social, à Saúde, e aos demais Direitos Econômicos, Sociais, Culturais e Ambientais</t>
  </si>
  <si>
    <t xml:space="preserve">Descrição: Garantir o pagamento de anuidades - AGIITEC: FAUBAI- DRI (Congresso de Gestores de Internacionalização) - Entre outros | Indicador: 16 anuidades | Meta: 100% das demandas | Justificativa: Desenvolvimento do ensino superior</t>
  </si>
  <si>
    <t xml:space="preserve">Descrição: Gerenciamento das atividades do DEPED. Assegurar a participação em eventos internos e externos. Permitir a participação em eventos da ABEU, ABEU-Sul e outros eventos voltados às editoras de livros | Indicador: Publicação de até 30 livros. Possibilitar a participação da equipe da Editora UFFS nas reuniões técnicas nacionais, seminários, congressos e fóruns | Meta: Atender 100% da demanda | Justificativa: Ação destinada ao atendimento do produto fim da Editora UFFS que são as publicação de obras aprovadas pelo Conselho Editorial. A ação se justifica-se devido a necessidade de atualização constante que a equipe, equipe da Editora UFFS deve ter em relação aos seus assuntos de interesse, majorando o nível de maturidade e consolidação da Editora UFFS. A ação se justifica-se devido a necessidade de atualização constante que a equipe da Editora UFFS deve ter em relação aos seus assuntos de interesse, majorando o nível de maturidade e consolidação da Editora UFFS | Aderência PDI: Atende aos Eixos: 1. Planejamento e Avaliação Institucional; 2. Desenvolvimento Institucional; 3. Políticas Acadêmicas e 4. Políticas de Gestão. Eixo 4 - Políticas de Gestão | Aderência CPA: Se relaciona com os indicadores da Avaliação Institucional, nos itens: 1. Planejamento e Avaliação Institucional; 2. Desenvolvimento Institucional; 3. Políticas Acadêmicas e 4. Políticas de Gestão | Aderência PPA: Atende aos Eixos (3) e objetivos (4) - EIXOS: 1: Desenvolvimento Social e Garantia de Direitos; 2: Desenvolvimento Econômico e Sustentabilidade Socioambiental e Climática</t>
  </si>
  <si>
    <t xml:space="preserve">Descrição: Despesas com passagens da PROAD. Despesas com diárias da PROAD. Despesas com transportes da PROAD | Indicador: Para atendimento das despesas para o funcionamento da PROAD | Meta: Meta 1 - Prover materiais e serviços necessários a realização das atividades desta Pró Reitoria | Justificativa: Participação em capacitações, eventos, visitas. Necessidade de deslocamentos para fins institucionais (capacitações, eventos, visitas, transporte de mercadorias, malotes etc) | Aderência PPA: PROGRAMA: 5113 - Educação Superior: Qualidade, Democracia, Equidade e Sustentabilidade | Aderência PDI: Objetivo específico 4; Meta 1</t>
  </si>
  <si>
    <t xml:space="preserve">Descrição: Materiais de consumo do AVN e do almoxarifado, somente para unidades da Reitoria | Indicador: Aquisição de materiais de consumo em todas as unidades vinculadas a Reitoria da UFFS | Meta: Meta 1 - Adquirir, para todas as unidades da Reitoria através de pregão eletrônico - SRP, materiais de consumo definidos na lista padrão, necessários para realização de atividades diárias | Justificativa: Garantir, para todas as unidades da UFFS, o fornecimento de materiais de consumo, definidos na lista padrão, para realização de suas atividades diárias | Aderência PPA: PROGRAMA: 5113 - Educação Superior: Qualidade, Democracia, Equidade e Sustentabilidade</t>
  </si>
  <si>
    <t xml:space="preserve">Descrição: Prover recursos para pagamento de taxas anuais obrigatórias para todas as unidades da UFFS | Indicador: Pagamento de taxas obrigatórias | Meta: Meta 1 - Garantir a manutenção dos serviços em 100% dos contratos que envolvam o fornecimento de infraestrutura | Justificativa: Serviços essenciais ao funcionamento institucional | Aderência PPA: PROGRAMA: 5113 - Educação Superior: Qualidade, Democracia, Equidade e Sustentabilidade</t>
  </si>
  <si>
    <t xml:space="preserve">Descrição: Apoio administrativo, técnico e operacional (Mão de obra terceirizada - Locação de Mão de Obra) - Todos os Campi | Indicador: Manutenção de postos de trabalho de serviços terceirizados de apoio administrativo | Meta: Meta 1 - Garantir que 100% dos postos de serviços terceirizados necessários ao desenvolvimento das atividades institucionais estejam efetivamente contratados e prestando serviços de acordo com o contrato firmado | Justificativa: Serviços essenciais ao funcionamento institucional. Existe a necessidade institucional de prover serviços terceirizados à instituição já que os cargos de nível C não fazem mais parte do quadro de vagas disponibilizadas pelo Ministério do Planejamento, Orçamento e Gestão para as universidades federais. São serviços essenciais para o funcionamento institucional, como vigilância, limpeza, motoristas, entre outros que permitem o desenvolvimento das atividades meio e fins. A gestão ficará centralizada na Pró-Reitoria de Administração e Infraestrutura, especificamente na Superintendência Administrativa, porém contará com a participação dos Campi na definição das necessidades e fiscalização dos serviços | Aderência PDI: Objetivo específico 3; Meta 1 | Aderência PPA: PROGRAMA: 5113 - Educação Superior: Qualidade, Democracia, Equidade e Sustentabilidade</t>
  </si>
  <si>
    <t xml:space="preserve">Descrição: Vigilância ostensiva (Mão de Obra terceirizada - Locação de Mão de Obra) e Vigilância eletrônica - Todos os Campi | Indicador: Manutenção de postos de trabalho de serviços terceirizados de vigilância | Meta: Meta 1 - Garantir que 100% dos postos de serviços terceirizados necessários ao desenvolvimento das atividades institucionais estejam efetivamente contratados e prestando serviços de acordo com o contrato firmado | Justificativa: Serviços essenciais ao funcionamento institucional. Existe a necessidade institucional de prover serviços terceirizados de vigilância à instituição já que os cargos de nível C não fazem mais parte do quadro de vagas disponibilizadas pelo Ministério do Planejamento, Orçamento e Gestão para as universidades federais. São serviços essenciais para o funcionamento institucional que permitem o desenvolvimento das atividades meio e fins com maior segurança | Aderência PDI: Objetivo específico 3; Meta 1 | Aderência PPA: PROGRAMA: 5113 - Educação Superior: Qualidade, Democracia, Equidade e Sustentabilidade</t>
  </si>
  <si>
    <t xml:space="preserve">Descrição: Manutenção, Conservação, Licenciamento/Taxas Anuais, Abastecimento e Seguro de veículos - Frota UFFS | Indicador: Gerir a frota própria de veículos da UFFS | Meta: Meta 2 - Garantir a possibilidade de contratação dos serviços de abastecimento, seguro e de manutenção preventiva e corretiva em 100% dos veículos da frota institucional | Justificativa: Serviços essenciais ao funcionamento institucional. A UFFS atualmente conta com uma frota de veículos próprios os quais atende às demandas institucionais e precisam de serviços adicionais para seu completo funcionamento, que vão desde o abastecimento, contratação de seguro e as manutenções preventivas e corretivas. Para tanto, o Departamento de Transportes e Logística possui a gestão destes serviços, bem como realiza a solicitação das contratações. A manutenção preventiva e corretiva ocorre de maneira desconcentrada, no entanto, os contratos de abastecimento, aquisição de pneus e de contratação dos seguros contra acidentes é realizado de maneira centralizada pelo Departamento de Transportes e Logística visando prioritariamente a economicidade. Necessidade de inclusão de um estagiário para auxiliar nas atividades do departamento tendo em vista as demandas e atividades do setor | Aderência PDI: Objetivo específico 4; Meta 2 | Aderência PPA: PROGRAMA: 5113 - Educação Superior: Qualidade, Democracia, Equidade e Sustentabilidade</t>
  </si>
  <si>
    <t xml:space="preserve">Descrição: Contrapartida da UFFS nas contratações com Fundações de Apoio para execução de projetos institucionais - Todos os Campi | Indicador: Pagamento, em contrapartida, na gestão dos projetos realizados através de Fundações de Apoio autorizadas junto à UFFS | Meta: Meta 1 - Garantir que 100% dos projetos institucionais que necessitam de contratação de fundações de apoio sejam formalizados | Justificativa: Em função de que a UFFS optou por meio de seu Conselho Universitário em não possuir fundação própria, mas sim atuar com uma fundação de apoio credenciada por estado, faz-se necessário um planejamento das ações que serão tomadas no decorrer do ano a fim de que se possibilite a continuidade dos projetos em andamento e os novos projetos que serão executados por meio das fundações de apoio | Aderência PDI: Objetivo específico 5; Meta 1 | Aderência PPA: PROGRAMA: 5113 - Educação Superior: Qualidade, Democracia, Equidade e Sustentabilidade</t>
  </si>
  <si>
    <t xml:space="preserve">Descrição: Serviços de energia elétrica - Todos os Campi | Indicador: Pagamento/aquisição de energia elétrica | Meta: Meta 1 - Garantir a manutenção dos serviços da reitoria em 100% dos contratos que envolvam o fornecimento de infraestrutura | Justificativa: Serviços essenciais ao funcionamento institucional | Aderência PPA: PROGRAMA: 5113 - Educação Superior: Qualidade, Democracia, Equidade e Sustentabilidade</t>
  </si>
  <si>
    <t xml:space="preserve">Descrição: Serviços de água, coleta e tratamento de esgoto, Análise de água, Gestão ETE - Todos os Campi | Indicador: Aquisição, análise e tratamento de água e coleta ou tratamento de esgoto | Meta: Meta 1 - Garantir a manutenção dos serviços da reitoria em 100% dos contratos que envolvam o fornecimento de infraestrutura. Meta 2 - Fornecer a água de abastecimento dentro dos padrões de potabilidade, conforme estabelece a Portaria MS 2914/11, até julho de 2023. Meta 3 - Atender, até julho de 2023, aos padrões de emissão de efluentes conforme recomenda a Resolução CONAMA 430/11 E CONAMA 357/05 | Justificativa: Serviços essenciais ao funcionamento institucional. Necessidade de previsão de recursos para estas despesas globais. A Portaria de Consolidação n° 5 de 2017 do Ministério da Saúde determina a obrigatoriedade de cloração da água para fins de proteger à saúde da comunidade universitária. A universidade possui Estações de Tratamento de Efluentes nos campi de Cerro Largo, Chapecó, Erechim e Laranjeiras do Sul. Essas estações devem operar adequadamente proporcionando a emissão de efluentes dentro dos padrões estabelecidos pela Resolução CONAMA 430/11 E CONAMA 357/05. O não atendimento a essas resoluções pode resultar em impactos ambientais e infrações legais | Aderência PPA: PROGRAMA: 5113 - Educação Superior: Qualidade, Democracia, Equidade e Sustentabilidade</t>
  </si>
  <si>
    <t xml:space="preserve">Descrição: Coleta e destinação dos resíduos perigosos (químicos e infectantes) gerados nos laboratórios da UFFS. A terceirizada fica encarregada de coletar os resíduos nos diferentes campus e destinar os mesmos para o tratamento e disposição final adequada | Indicador: Coleta de resíduos perigosos | Meta: Meta 1 - Implantar, até 2023, a melhoria contínua nos processos de gestão dos resíduos observando aspectos legais do manejo como segregação, identificação, rotulagem, transporte e armazenamento | Justificativa: Serviços essenciais ao funcionamento institucional. Conforme Política Nacional de Resíduos Sólidos e Resolução 222/ANVISA/2018 todo gerador é responsável pela destinação final ambientalmente adequada de seus resíduos | Aderência PPA: PROGRAMA: 5113 - Educação Superior: Qualidade, Democracia, Equidade e Sustentabilidade</t>
  </si>
  <si>
    <t xml:space="preserve">Descrição: Serviços postais e remessa de correspondências/encomendas junto a Empresa Brasileira de Correios e Telégrafos - Todos os Campi | Indicador: Postagem de correspondências e volumes enviados via Correios | Meta: Meta 1 - Garantir a manutenção dos serviços da reitoria em 100% dos contratos que envolvam o fornecimento de infraestrutura | Justificativa: Necessidade de postagens de correspondências/encomendas institucionais | Aderência PPA: PROGRAMA: 5113 - Educação Superior: Qualidade, Democracia, Equidade e Sustentabilidade</t>
  </si>
  <si>
    <t xml:space="preserve">Descrição: Serviços de comunicação em geral para publicação legal de extratos de Processos Licitatórios em jornais de grande circulação - Todos os Campi | Indicador: Efetuar as publicações de processos licitatórios | Meta: Meta 1 - Garantir a publicação legal dos processos licitatórios da UFFS | Justificativa: Necessidade de publicação obrigatória de processos licitatórios | Aderência PPA: PROGRAMA: 5113 - Educação Superior: Qualidade, Democracia, Equidade e Sustentabilidade</t>
  </si>
  <si>
    <t xml:space="preserve">Descrição: Contratação de serviços e aquisição de peças, visando a manutenção preventiva e corretiva de equipamentos da UFFS em todas as unidades | Indicador: Manutenção corretiva e preventiva de mobiliário e equipamentos da UFFS | Meta: Meta 1 - Garantir que seja realizada a manutenção corretiva e preventiva em equipamentos e corretiva em mobiliário da UFFS | Justificativa: A manutenção preventiva e corretiva de equipamentos é necessária para que diversos serviços possam ser atendidos, dentre eles equipamentos de laboratórios, manutenção de climatização, reforma de mobiliário. A manutenção evita a aquisição de itens novos | Aderência PDI: Objetivo específico 28; Meta 1 | Aderência PPA: PROGRAMA: 5113 - Educação Superior: Qualidade, Democracia, Equidade e Sustentabilidade</t>
  </si>
  <si>
    <t xml:space="preserve">Descrição: Aquisição de bens permanentes, móveis e equipamentos definidos na lista padrão da UFFS para todas as unidades | Indicador: Aquisição de mobiliário para as unidades da UFFS | Meta: Meta 1 - Garantir o atendimento de mobiliário padrão novo para atender os campi e a reitoria | Justificativa: Necessidade de reposição de mobiliário danificado que não podem ser consertados e para servidores novos | Aderência PPA: PROGRAMA: 5113 - Educação Superior: Qualidade, Democracia, Equidade e Sustentabilidade</t>
  </si>
  <si>
    <t xml:space="preserve">Descrição: Aquisição de mobiliário fora da lista padrão da UFFS, para atender as unidades da Reitoria | Indicador: Aquisição de itens de mobiliário permanente para atender demandas específicas da Reitoria | Meta: Meta 1 - Garantir que seja adquirido mobiliário não padronizado, para atender demandas específicas da UFFS | Justificativa: A UFFS tem um catálogo de mobiliário padrão. No entanto, há itens que não são atendidos por essa padronização, à exemplo de móveis sob medida e outros | Aderência PPA: PROGRAMA: 5113 - Educação Superior: Qualidade, Democracia, Equidade e Sustentabilidade</t>
  </si>
  <si>
    <t xml:space="preserve">Descrição: Aquisição de bens permanentes, visando atender os laboratórios de todos os Campi da UFFS | Indicador: Aquisição de materiais permanentes de laboratórios para todos os campi | Meta: Meta 1 - Garantir a aquisição de equipamentos para os laboratórios dos campi | Justificativa: Para atender as diversas necessidades de laboratórios de todos os campi, é necessário a aquisição de equipamentos | Aderência PPA: PROGRAMA: 5113 - Educação Superior: Qualidade, Democracia, Equidade e Sustentabilidade</t>
  </si>
  <si>
    <t xml:space="preserve">Descrição: Custeio de viagem para estudantes em eventos vinculados à temática "Ações Afirmativas". Organização de evento voltado à temática "Ações Afirmativas". Acompanhamento de servidores em viagem de estudantes a eventos vinculados à temática "Ações Afirmativas" | Indicador: 02 Viagens anuaispor transporte terrestre. 01 Evento em parceria com demais Unidades da UFFS. 02 Viagens anuais | Meta: 3000 Km. 28 diárias para palestrantes/oficineiros e integrantes das equipes dos campi. 10 diárias | Justificativa: O Programa de Ações Afirmativas está normatizado na Política de Assistência Estudantil da UFFS RESOLUÇÃO Nº 10/CONSUNI CGAE/UFFS/2019 (ALTERADA) e prevê em seu art. 81 "XIII - fomentar ações de integração entre os estudantes para estimular a compreensão sobre a diversidade da sociedade brasileira". O Programa de Ações Afirmativas está normatizado na Política de Assistência Estudantil da UFFS RESOLUÇÃO Nº 10/CONSUNI CGAE/UFFS/2019 (ALTERADA) e prevê em seu art. 81 "VIII - realizar debates, seminários e campanhas para promover os direitos humanos e combater os preconceitos de qualquer natureza na UFFS" | Aderência PDI: Objetivo 8 - permanência do estudante; Específico 3 - Definir política de acesso e permanência do PROHAITI, PIN e outros programas de acesso e permanência de estudantes na UFFS | Aderência PPA: Programa 5113 - Educação superior, objetivos 352 e 353 | Aderência PO NVSL: Eixo 4 - Promoção do direito à educação</t>
  </si>
  <si>
    <t xml:space="preserve">Descrição: Aquisição de equipamentos, mobiliários e demais itens necessários à estruturação, instalação e complementação da estrutura física dos RUs da UFFS, sendo R$ 100.000,00 para os RUs em funcionamento e R$ 300.000,00 para o RU e Estrutura Básica da Cantina do Campus Passo Fundo. Aquisição de bens de consumo (como EPIs) necessários para o funcionamento dos RUs da UFFS, tanto para os já em funcionamento, quanto para o RU do Campus Passo Fundo | Indicador: Aquisições efetuadas | Meta: R$ 400.000,00 em equipamentos e mobiliários. R$ 25.000,00 em utensílios | Justificativa: Necessidade de garantir a estrutura física necessária para oferta de um serviço de alimentação seguro e de qualidade aos comensais. Necessidade de garantir utensílios adequados para oferta de um serviço de alimentação seguro e de qualidade aos comensais | Aderência PDI: Objetivo 8 - permanência do estudante; Específico 4 - acompanhar e monitorar RUs | Aderência PPA: Programa 5113 - Educação superior, objetivos 352 e 353 | Aderência PO NVSL: Eixo 4 - Promoção do direito à educação</t>
  </si>
  <si>
    <t xml:space="preserve">Descrição: Consiste no apoio a melhores condições de alimentação, nutrição e saúde dos estudantes, por meio da oferta de refeições de qualidade a preços módicos e estímulo a adoção de práticas alimentares adequadas e saudáveis. Envolve a administração, supervisão e acompanhamento dos serviços prestado nos Restaurantes Universitários (Rus), incluindo a contratação das empresas que atuarão nestes espaços e nas Cantinas da UFFS | Indicador: Refeições servidas | Meta: 400.000 refeições | Justificativa: Necessidade de garantir o fornecimento de alimentação de qualidade nos espaços institucionais, nutricionalmente seguras e adequadas, a preços acessíveis aos comensais, respeitando os princípios da isonomia, legalidade e ética | Aderência PDI: Objetivo 8 - permanência do estudante; Específico 4 - acompanhar e monitorar RUs | Aderência PPA: Programa 5113 - Educação superior, objetivos 352 e 353 | Aderência PO NVSL: Eixo 4 - Promoção do direito à educação</t>
  </si>
  <si>
    <t xml:space="preserve">Descrição: Pagamento em pecúnia de auxílios aos estudantes (Editais de Auxílios Socioeconômicos, APPIQ, Alternância, Ingresso, Emergencial, Pronera) | Indicador: Auxílios (estudantil, alimentação, creche, transporte, moradia, ingresso e emergencial) | Meta: 1800 beneficiários | Justificativa: Proporcionar melhores condições financeiras necessárias à permanência dos estudantes, visando prevenir a evasão e a retenção, garantindo o êxito acadêmico e auxiliar na otimização do tempo necessário para a conclusão do curso | Aderência PDI: Objetivo 8 - permanência do estudante; Específico 5 - Conceder auxílios socioeconômicos aos estudantes de Graduação | Aderência PPA: Programa 5113 - Educação superior, objetivos 352 e 353 | Aderência PO NVSL: Eixo 4 - Promoção do direito à educação</t>
  </si>
  <si>
    <t xml:space="preserve">Descrição: BolsasCultura e Arte a serem pagas a estudantes dos 6 campi da UFFS em ação conjunta com a PROEC | Indicador: Bolsas | Meta: 72 bolsas (pagas a 12 estudantes) no valor unitário de R$ 700,00 | Justificativa: O Programa Cultura e Arte está normatizado na Política de Assistência Estudantil da UFFS RESOLUÇÃO Nº 10/CONSUNI CGAE/UFFS/2019 (ALTERADA) e prevê em seu art. 94 que "O Programa Cultura e Arte (PCA) consiste na promoção de ações e práticas e/ou manifestações culturais e artísticas com a comunidade universitária, visando estimular/desenvolver a cultura na UFFS, de acordo com as ações previstas no PNAES" | Aderência PDI: Objetivo 8 - permanência do estudante | Aderência PPA: Programa 5113 - Educação superior, objetivos 352 e 353 | Aderência PO NVSL: Eixo 4 - Promoção do direito à educação</t>
  </si>
  <si>
    <t xml:space="preserve">Descrição: Transporte terrestre - deslocamento de servidores aos campi. Bolsaspara desenvolvimento do sistema do RU em parceria com a SETI. Custeio dos deslocamentos intercampi da equipe técnica e gestores. Encontro presencial anual PROAE e SAEs | Indicador: Km carro executivo ou van. Bolsasdo Projeto: Desenvolvimento profissional e inovação tecnológica na área de TI. Diárias. 01 Evento | Meta: 5000 Km/240 horas. 24 bolsas pagas a dois bolsistas no valor unitário de R$ 1.500,00. 70 diárias (uma visita por campus em cada semestre, excetuando o Campus Chapecó). 28 diárias para integrantes das equipes dos campi | Justificativa: Devido ao caráter multicampi da UFFS, faz-se necessária a presença da equipe técnica e gestores nos campi, a fim de desenvolver trabalhos em conjunto, especialmente, com as equipes dos SAEs e RUs, e estabelecer diálogo com estudantes, servidores TAE e docentes e equipes diretivas. O sistema de acesso aos Restaurantes Universitários da UFFS precisa ser evoluído, a fim de garantir segurança e agilidade, sendo um dos objetivos desenvolver tíquete digital, e para isso se busca parceria com a SETI e com os integrantes do Projeto: Desenvolvimento profissional e inovação tecnológica na área de TI. A fim de discutir as ações da Assistência Estudantil na UFFS, as equipes dos SAEs de todos os campi e a equipe da PROAE reúnem-se anualmente. Estes momentos, além do debate dos temas da política de assistência estudantil, efetivação de programas e compartilhamento de ações, permite também a aproximação pessoal e profissional entre os membros das diferentes unidades envolvidas | Aderência PDI: Objetivo 8 - permanência do estudante. Objetivo 8 - permanência do estudante; Específico 19 - Aprimorar a metodologia de acesso ao RU | Aderência PPA: Programa 5113 - Educação superior, objetivos 352 e 353 | Aderência PO NVSL: Eixo 4 - Promoção do direito à educação</t>
  </si>
  <si>
    <t xml:space="preserve">Descrição: Aquisição de equipamentos e mobiliários para espaço físico de acolhimento parental nos seis campi da UFFS | Indicador: Aquisições efetuadas | Meta: R$ 15.000,00 em equipamentos e mobiliários | Justificativa: Oferecer espaços físicos de acolhimento adequados para mães e pais com filhos, como local para amamentação e fraldários | Aderência PDI: Objetivo 8 - permanência do estudante | Aderência PPA: Programa 5113 - Educação superior, objetivos 352 e 353 | Aderência PO NVSL: Eixo 4 - Promoção do direito à educação</t>
  </si>
  <si>
    <t xml:space="preserve">Descrição: BolsasPNAES a serem pagas a estudantes dos seis campi da UFFS | Indicador: Bolsas | Meta: 72 bolsas (pagas a 12 estudantes) no valor unitário de R$ 700,00 | Justificativa: O Programa de Apoio Pedagógico e/ou Psicossocial está normatizado na Política de Assistência Estudantil da UFFS RESOLUÇÃO Nº 10/CONSUNI CGAE/UFFS/2019 (ALTERADA) e prevê em seu Art. 69. O Programa de Acompanhamento Pedagógico e/ou Psicossocial (PAPP) consiste no suporte pedagógico aos estudantes dos cursos de graduação que apresentem dificuldades de aprendizagem, contribuindo para a redução dos índices de retenção e evasão, melhorando o desempenho acadêmico discente | Aderência PDI: Objetivo 8 - permanência do estudante; Específico 17 - Promover ações de acompanhamento pedagógico | Aderência PPA: Programa 5113 - Educação superior, objetivos 352 e 353 | Aderência PO NVSL: Eixo 4 - Promoção do direito à educação</t>
  </si>
  <si>
    <t xml:space="preserve">Descrição: Diárias para participação do Fonaprace Sul e Nacional, e outras entidades representativas. Passagens aéreas para participação do FONAPRACE Nacional. Diárias para deslocamento da Diretora da DGPP ao Campus Chapecó. Passagens rodoviárias (ressarcimento) para participação do FONAPRACE Sul e outras atividades regionais. Passagens aéreas para participação do Comitê Gestor PAA Compra Institucional. Diárias para participação do Comitê Gestor PAA Compra Institucional | Indicador: Diárias. Passagens aéreas. Passagens terrestres (ressarcimento) | Meta: Diárias para 12 viagens anuais. 04 viagens anuais. 08 viagens anuais. 06 viagens anuais. 09 diárias (06 viagens anuais) | Justificativa: As diárias serão usadas para custear os gestores e servidores da PROAE que representarão não somente a Unidade, mas toda a Universidade nos fóruns ligados à Andifes e outras organizações representativas vinculadas a ações de assistência/permanência estudantil. A participação da UFFS nos fóruns de pró-reitores vinculados à ANDIFES é de suma importância para se estabelecer diálogos com gestores de outras IFES e com o movimento estudantil, além estabelecer contato com dirigentes do Governo Federal. Adicionalmente, nos fóruns são discutidos os temas ligados à permanência estudantil, legislação e orçamento. Por uma opção de Gestão Institucional, criaram-se condições para que integrantes da Gestão na condição de Diretores pudessem atuar em seu campus de origem e também na gestão central, buscando-se com isso a efetiva representação dos campi na gestão da UFFS. Dessa forma a PROAE/DGPP vem atuando de forma híbrida no cotidiano, com deslocamentos para atuação presencial em média uma vez por mês na Reitoria. A articulação com as demais IFES do Sul do Brasil são essenciais para a integração da UFFS a rede federal de ensino, especialmente no que tange à pauta da permanência estudantil. Além disso, anualmente a UFFS participa de outras reuniões na região, como das federações de desportos universitários. Participação reunião Comite Gestor PAA Compra Institucional | Aderência PDI: Objetivo 8 - permanência do estudante; Específico 11 - Participar em fóruns e comissões de debate da assistência estudantil a nível nacional, regional e localização. Objetivo 8 - permanência do estudante | Aderência PPA: Programa 5113 - Educação superior, objetivos 352 e 353 | Aderência PO NVSL: Eixo 4 - Promoção do direito à educação</t>
  </si>
  <si>
    <t xml:space="preserve">Descrição: Bolsas-auxílio para participação de estudantes em eventos esportivos. Transporte terrestre - deslocamento de estudantes para eventos esportivos. Locação de espaços esportivos nas cidades-sede dos campi da UFFS. Materiais esportivos (consumíveis) a serem distribuídos entre os seis campi da UFFS. Diárias para servidores que acompanham delegações de estudantes da UFFS. Serviços de terceiros, como anuidades de entidades desportivas universitárias e contratação de arbitragem | Indicador: Bolsa-auxílio. Km micro-ônibus ou ônibus. Locações efetuadas. Aquisições efetuadas. Diárias. Serviços efetuados | Meta: 1200 auxílios (R$ 160,00). 5000 Km/480 horas. Locação de espaços a serem definidas pela necessidade de cada campus, na proporção de até R$ 1 mil mensal cada. 06 kits de materiais esportivos (bolas, redes, raquetes, agasalhos para cerimônias esportivas etc). 56 diárias. Anuidade das federações desportivas universitárias do Paraná, Rio Grande do Sul e Santa Catarina; serviços de arbitragem | Justificativa: O Programa de Esporte e Lazer (PEL) consiste na promoção de atividades esportivas e de ações integradoras e interculturais com a comunidade universitária, visando incentivar uma vida saudável aos universitários, de acordo com as ações previstas no PNAES. Uma de suas modalidades é o pagamento de auxílio à participação em eventos esportivos. Anualmente, são realizados jogos universitários em que estudantes da UFFS participam representando a instituição. O transporte coletivo desses estudantes é fundamental para participação nas atividades. A UFFS é uma instituição que ainda não está plenamente implantada, sendo especialmente carente de equipamentos esportivos e lazer, como quadra poliesportivas. Apesar do diálogo com outros órgãos públicos, municipais e estaduais para cessão sem custos de espaços esportivos, ainda há dificuldade das equipes organizadas pelos estudantes da UFFS terem espaços de prática, o que se visa mitigar com a locação de espaços via Proae. A fim de fomentar as práticas esportivas nos campi da UFFS, e contribuir para os treinamentos das equipes que participam de eventos desportivos universitários, faz necessário disponibilizar materiais esportivos como bolas, redes, raquetes entre outros. As delegações de estudantes da UFFS que participam de jogos universitários devem, sempre, ser acompanhada por servidor, o qual é responsável pela viagem e dar assistência aos estudantes nos locais dos jogos. A participação das delegações da UFFS em eventos universitários dos três estados da Região Sul somente é possível mediante o pagamento de anuidade; já os serviços de arbitragem são necessários em eventos locais que a UFFS venha a realizar no decorrer do ano | Aderência PDI: Objetivo 8 - permanência do estudante; Específico 6 - Incentivar os estudantes a participar de competições esportivas da UFFS e de outras instituições | Aderência PPA: Programa 5113 - Educação superior, objetivos 352 e 353 | Aderência PO NVSL: Eixo 4 - Promoção do direito à educação</t>
  </si>
  <si>
    <t xml:space="preserve">Descrição: Fortalecimento de ações de Extensão e Cultura Institucionais, fomentando sua execução, investindo na ampliação quantitativa de bolsas acadêmicas para a boa execução destes, bem como buscando parcerias com outras instituições; além do lançamento de um edital interno anual de ações de extensão e de cultura com fomento interno. Editais de Extensão: - Edital de bolsas acadêmicas para ações de Extensão e Cultura na UFFS: R$ 840.000,00 | Indicador: Resolução nº 04/2017 - CONSUNI/CPPGEC (Política de Extensão); Resolução nº 2/CONSUNI CPPGEC/UFFS/2016 (Política de Cultura); Resolução nº 7 , de 18 de dezembro de 2018 (Diretrizes para a Extensão na Educação Superior Brasileira e regimenta o disposto na Meta 12.7 da Lei nº 13.005/2014, que aprova o Plano Nacional de Educação - PNE 2014-2024 e dá outras providências); Resolução nº 93/CONSUNI/UFFS/2021 (Diretrizes para a inserção de atividades de Extensão e de Cultura nos currículos dos cursos de graduação e pós-graduação da UFFS); Resolução nº 23/CONSUNI/CPPGEC/UFFS/2019 (Regulamento da Extensão e Cultura da Universidade Federal da Fronteira Sul) | Meta: 90 bolsas de R$ 700,00 (63.000,00 por mês) de janeiro até abril. Total de R$ 252.000,00 120 bolsas de R$ 700,00 (84.000,00 por mês) de maio até dezembro. Total de R$ 588.000,00 | Justificativa: Estabelecimento de interação dialógica da comunidade universitária por meio da troca de conhecimentos, da participação e do contato com questões presentes no contexto social; Formação cidadã dos estudantes, marcada e constituída pela vivência dos seus conhecimentos e que de modo interprofissional e interdisciplinar seja valorizada e integrada à matriz curricular; Produção de mudanças na própria UFFS e nos demais setores da sociedade, a partir da construção e aplicação de conhecimentos, bem como por outras atividades acadêmicas e sociais; Articulação entre ensino/extensão/pesquisa | Aderência PDI: Extensão/OE 1/Meta 1 - Lançar um edital anual para programas e projetos dispondo 120 bolsas. Extensão/OE 7/Meta 1 - Criar e institucionalizar uma Política de Integralização da Extensão no currículo dos cursos de Graduação, em conjunto com a PROGRAD e PROPEPG | Aderência CPA: Bloco/Eixo 3: Políticas Acadêmicas Dimensão 2: Políticas para o Ensino, a Pesquisa e a Extensão (Sobre o desenvolvimento acadêmico de modo geral, e sobre o desenvolvimento da Extensão e da Cultura de modo específico) | Aderência PPA: De forma transversal, a Extensão Universitária está alinhada aos três eixos estratégicos do PPA 2024-2027 e às seis ações prioritárias de governo. Especificamente na UFFS, as áreas temáticas prioritárias de desenvolvimento na Instituição se conectam a diversos objetivos estratégicos previstos no PPA, com destaque para: Objetivo 0352 - Promover o acesso de estudantes à graduação, em instituições públicas e privadas, buscando a equidade e valorizando a diversidade. Objetivo 0353 - Ampliar a taxa de conclusão dos estudantes da graduação, em instituições públicas e privadas, promovendo a permanência, a equidade e valorizando a diversidade. Objetivo 0360 - Promover a criação e o fortalecimento de ecossistemas de inovação nas Universidades, com vistas a impulsionar a capacidade de pesquisa, desenvolvimento e empreendedorismo | Aderência PO NVSL: EIXO 1 - GESTÃO E PARTICIPAÇÃO SOCIAL (Criação de 27 Observatórios de Monitoramento para fiscalizar a implementação da Política Nacional de Educação Especial na Perspectiva Inclusiva (Parceria com Universidade Federais); Oferta de 8 turmas EAD com mentoria para formação de profissionais na Média e Alta Complexidade nos Centros Dia e similares; Residências Inclusivas e demais serviços nas UFs. EIXO 2 - ENFRENTAMENTO AO CAPACITISMO E À VIOLÊNCIA (Capacitação de 6 mil profissionais de segurança pública na Língua Brasileira de Sinais (Libras); Formação de 8.250 professores de salas comuns na Política de Educação Especial na perspectiva da Educação Inclusiva”; Formação de 4.500 lideranças para atuação na defesa de direitos humanos das pessoas com deficiência nos territórios, com ênfase em pessoas negras, mulheres e LGBTQIA+ com deficiências; Formação de 15 mil Conselheiros Tutelares na temática da promoção de direitos da criança e do adolescente com deficiência) EIXO 3 - ACESSIBILIDADE E TECNOLOGIA ASSISTIVA (Implantação de 27 centros de acesso, pesquisa e desenvolvimento de tecnologia assistiva; 05 Pontões de Cultura no país com a temática da acessibilidade; 27 Cursos presenciais de qualificação em acessibilidade cultural; 120 Cursos de Extensão para 4.000 pessoas com temas e técnicas de tecnologia assistiva no âmbito da Cultura) EIXO 4 - PROMOÇÃO DE DIREITOS (Capacitação para participantes do PIBID e Residência Pedagógica; Financiamento de 60 projetos de Extensão com Equoterapia na Rede Federal; Qualificação de 4.329 atendentes do Sistema Sine “Casa do Trabalhador” para atendimento a pessoas com deficiência; 80 vídeos com a produção de material bilíngue; Formação de 2.000 conselheiros municipais de direitos da pessoa idosa sobre direitos das pessoas com deficiência)</t>
  </si>
  <si>
    <t xml:space="preserve">Descrição: Promoção e administração de recursos humanos, financeiros e materiais, com vistas a dar suporte ao planejamento, gerenciamento e execução das atividades da PROEC, incluindo providências ligadas ao transporte, diárias e passagens, aquisição de material de expediente, a fim de suprir as atividades envolvidas no funcionamento da PROEC; bem como a consolidação da Revista de Extensão e Cultura da UFFS e captação Recursos Externos para fomento de ações de Extensão e Cultura da UFFS | Indicador: Resolução nº 04/2017 - CONSUNI/CPPGEC (Política de Extensão); Resolução nº 2/CONSUNI CPPGEC/UFFS/2016 (Política de Cultura); Resolução nº 23/CONSUNI/CPPGEC/UFFS/2019 (Regulamento da Extensão e Cultura da Universidade Federal da Fronteira Sul) | Meta: Diárias e passagens para o deslocamento dos servidores da PROEC para os campi e/ou atividades que necessitem estar presentes em outra instituição. Valor 60.000,00. Transporte de carro para circular os campi e viagens em que se faça necessária a participação da equipe da PROEC. Valor R$ 20.000,00 | Justificativa: Viabilizar a manutenção de condições necessárias para funcionamento e suporte adequados ao planejamento, gestão e execução de ações da PROEC junto a efetivação de seus planos, objetivos e metas | Aderência PDI: Extensão/OE 6/Meta 1 - Realizar uma visita anual em cada campus para articulação com membros da comunidade acadêmica e regional para a aproximação com as demandas locais e regionais, permitindo respostas mais adequadas às solicitações | Aderência CPA: Bloco/Eixo 1: Planejamento e Avaliação Institucional Dimensão 8: Planejamento e Avaliação (Sobre o processo e resultados da autoavaliação institucional) | Aderência PPA: 0360 - Promover a criação e o fortalecimento de ecossistemas de inovação nas Universidades, com vistas a impulsionar a capacidade de pesquisa, desenvolvimento e empreendedorismo</t>
  </si>
  <si>
    <t xml:space="preserve">Descrição: Viabilização da participação de servidores e estudantes da UFFS em eventos externos com foco extensionista, além de possibilitar a organização de eventos internos de Extensão e Cultura, por meio de: Participação em operações do Núcleo Rondon da UDESC em diversos cenários do Estado de Santa Catarina, na busca do desenvolvimento regional; participação no Congresso Brasileiro de Extensão Universitária - CBEU, Seminário de Extensão Universitária da Região Sul - SEURS; bem como em outros eventos relevantes com foco extensionista; Organização e realização do Seminário de Ensino, Pesquisa e Extensão - SEPE, da Mostra de Extensão e Cultura e Seminário de socialização do Banco de talentos, de eventos temáticos de formação relacionados a Cultura nos campi e intercampi, e do Seminário de auto avaliação da Extensão e Cultura da UFFS; Apoio à organização de eventos referentes a inserção da extensão dos currículos de graduação e pós-graduação da UFFS, de forma a fomentar discussões sobre a indissociabilidade da Extensão, Pesquisa e Ensino nos currículos Institucionais; desenvolvimento de ações conjuntas de arte e cultura, em trabalho articulado com secretarias de cultura, CRDH, SESC e outras instituições; Publicização de ações de extensão e de arte e cultura criando e alimentando constantemente uma agenda permanente no site da instituição, promovendo, entre outros, a circulação dos projetos de cultura intercampi; cadastramento permanente dos grupos culturais existentes na UFFS, para reconhecer os grupos existentes e o que produzem; Promoção do Festival anual de Cultura na UFFS e das Festividades alusivas ao Aniversário da UFFS; Organização de um Evento Institucional anual, destinado a empresas Juniores e Incubadoras da UFFS; Apoio à participação anual em eventos nacionais e estaduais para Incubadoras e Empresas Juniores; Apoio às ações extensionistas desenvolvidas no âmbito do Programa de Educação Tutorial (PET) da UFFS. Auxílio publicação para docentes extensionistas | Indicador: Resolução nº 04/2017 - CONSUNI/CPPGEC (Política de Extensão); Resolução nº 2/CONSUNI CPPGEC/UFFS/2016 (Política de Cultura); Resolução nº 23/CONSUNI/CPPGEC/UFFS/2019 (Regulamento da Extensão e Cultura da Universidade Federal da Fronteira Sul) | Meta: Transporte - Valor R$ 40.000,00; B5 120.719,38. Auxílio para alunos R$ 20.719,38. Contratação de som, troféus e estrutura para o festival de cultura - Valor R$ 30.000,00. Diárias - Valor R$ 20.000,00 | Justificativa: Atuar de forma proativa e positiva diante a relevância com que o intercâmbio e a inserção em diferentes áreas de conhecimento, e em diversos cenários, se articulam e entremeiam aos currículo acadêmicos da UFFS e ao desenvolvimento regional nas áreas de abrangência dos seus campi, buscando desta forma a garantia da qualidade e do impacto das ações de Extensão, tanto no aspecto interdisciplinar, quanto de interação entre a Universidade e a Sociedade | Aderência PDI: Extensão/OE8/Meta 1 - Apoiar a participação anual de 40 docentes e 40 discentes em eventos nacionais e estaduais de Extensão, mediante lançamento de edital para escolha dos projetos que serão contemplados; Extensão/OE8/Meta 5 - Ampliar em 50% o apoio à participação anual de técnico-administrativos em eventos nacionais e estaduais de Extensão, mediante lançamento de edital para escolha dos projetos que serão contemplados; Extensão/OE8/Meta 6 - Realizar uma Mostra de Extensão e Cultura em todos os campi da UFFS; Extensão/OE8/Meta 7 - Realizar anualmente um Seminário Integrador de Extensão, de forma itinerante, passando por todos os campi da UFFS; Cultura/OE 3/Meta 1 - Criar o Festival de Cultura na UFFS, com periodicidade anual envolvendo os diferentes campi e a comunidade regional, contemplando as diferentes linguagens culturais | Aderência CPA: Bloco/Eixo 3: Políticas Acadêmicas Dimensão 2: Políticas para o Ensino, a Pesquisa e a Extensão (Sobre o desenvolvimento acadêmico de modo geral, e sobre o desenvolvimento da Extensão e da Cultura de modo específico) | Aderência PPA: 0352 - Promover o acesso de estudantes à graduação, em instituições públicas e privadas, buscando a equidade e valorizando a diversidade. 0353 - Ampliar a taxa de conclusão dos estudantes da graduação, em instituições públicas e privadas, promovendo a permanência, a equidade e valorizando a diversidade. 0360 - Promover a criação e o fortalecimento de ecossistemas de inovação nas Universidades, com vistas a impulsionar a capacidade de pesquisa, desenvolvimento e empreendedorismo</t>
  </si>
  <si>
    <t xml:space="preserve">Descrição: PIBEX - Bolsasdestinadas aos campi do Paraná/PR. PIBIS - Bolsasdestinadas aos campi do Paraná/PR | Indicador: Chamada pública 07/2024, Fundação Araucária - convênio. Chamada pública 08/2024, Fundação Araucária - convênio | Meta: 51 bolsas de 700,00 de janeiro a dezembro de 2025, total R$ 428.400,00. 11 bolsas de 700,00 de janeiro a dezembro de 2025, total R$ 92.400,00 | Justificativa: Estabelecimento de interação dialógica da comunidade universitária por meio da troca de conhecimentos, da participação e do contato com questões presentes no contexto social; Formação cidadã dos estudantes, marcada e constituída pela vivência dos seus conhecimentos e que de modo interprofissional e interdisciplinar seja valorizada e integrada à matriz curricular; Produção de mudanças na própria UFFS e nos demais setores da sociedade, a partir da construção e aplicação de conhecimentos, bem como por outras atividades acadêmicas e sociais; Articulação entre ensino/extensão/pesquisa | Aderência PDI: Extensão/OE 1/Meta 1 - Lançar um edital anual para programas e projetos dispondo 120 bolsas. Extensão/OE 1/Meta 9 [Campus Realeza] - Lançar um edital de fomento à Extensão voltado à formação continuada de professores e à saúde única (humana, animal e ambiental), com subsídios financeiros internos ou via acordos de cooperação técnico-científico. Extensão/OE 1/Meta 5 [Campus Laranjeiras do Sul] - Atender anualmente ao menos 80% das demandas elencadas pela comunidade regional do Campus Laranjeiras do Sul | Aderência CPA: Bloco/Eixo 3: Políticas Acadêmicas Dimensão 2: Políticas para o Ensino, a Pesquisa e a Extensão (Sobre o desenvolvimento acadêmico de modo geral, e sobre o desenvolvimento da Extensão e da Cultura de modo específico) | Aderência PPA: 0360 - Promover a criação e o fortalecimento de ecossistemas de inovação nas Universidades, com vistas a impulsionar a capacidade de pesquisa, desenvolvimento e empreendedorismo</t>
  </si>
  <si>
    <t xml:space="preserve">Descrição: I) Promover atividades com as assessorias de gestão de pessoas dos campi para aprimoramento dos processos de gestão de pessoas; II) Gerir materiais de consumo para a PROGESP; III) Diárias e Passagens para viagens de representação (Ex. FORGEPE) da PROGESP; IV) Gerir a rotina da PROGESP | Indicador: Razão entre processos orçamentários autorizados e inviabilizados por indisponibilidade orçamentária | Meta: Meta 1 - Promover 2 atividades anuais com as assessorias; Meta 2 - Participar em 4 sessões do FORGEPE | Justificativa: Esta ação objetiva manter as condições suficientes para suportar os processos de rotina da PROGESP e o seu aperfeiçoamento; além de fortalecer as relações institucionais e interinstucionais de forma colaborativa, por meio de outras expertises | Aderência PDI: Não há aderência ao PDI 2019-2023. Há aderência com o novo PDI projetado sobretudo pela necessidade de implementar melhorias da carreira dos servidores em consonância com as novas regulamentações trabalhistas, mediação de conflitos, maior interação com outros atores nacionais, uniformidade em procedimentos de instituições ligadas ao SIPEC etc | Aderência CPA: Nota 3,85 no quesito graduação, mas que tem interlocução com este tópico. Ações sugeridas: Reavaliar o orçamento destinado às capacitações. Cerca de 70% do orçamento da PROGESP se destinou ao pagamento de bolsa de estágios. Se for possível incrementar o orçamento, deve se levar em conta também o incremento desta ação, de cunho formativo | Aderência PPA: Atende de forma mais geral ao objetivo: 0362 - Realizar estudos, levantamentos estatísticos, exames e avaliações para a Educação Superior, buscando ampliar a representação da diversidade, o aprimoramento contínuo dos instrumentos e a disseminação das informações de forma a oferecer subsídios que contribuam para a indução da melhoria do ensino ofertado; uma vez que esta ação é uma ação macro, ligada à Unidade da Reitoria | Aderência PO NVSL: Sim, há interlocução com os 4 eixos deste Plano Nacional. A discussão institucional e interstitucional evoca essas temáticas como forma de implementar boas práticas em Administração Pública, de forma recorrente, em consonância com os desejos dos servidores públicos, comunidade acadêmica e sociedade em geral</t>
  </si>
  <si>
    <t xml:space="preserve">Descrição: II) Diárias e Passagens para deslocamento de médicos peritos, equipe de segurança do trabalho, e equipe de Promoção/SIASS; III) Realização de medições dos ambientes laborais (PGR, LTCAT, PPP); IV) Aquisição de exame de laringoscopia para docentes. I) Aquisição de equipamentos ergonômicos | Indicador: Razão entre processos orçamentários autorizados e inviabilizados por indisponibilidade orçamentária | Meta: Garantir os recursos necessários para a rotina das Unidades Organizacionais da UFFS | Justificativa: Esta ação objetiva manter as condições suficientes para suportar os processos de rotina da PROGESP e o seu aperfeiçoamento | Aderência PDI: O ciclo diagnóstico do novo PDI aponta para este sentido. Além das práticas que já ocorrem, e que em sua maior amplitude não fazem senão cumprir com a Lei, minimamente; é importante que a UFFS implante sua Política de Gestão de Pessoas e Saúde do Trabalhador imediatamente. O planejamento institucional e deve criar condições para implantação e cumprimento da Lei nº 14.681 de 2023, atuando de forma preventiva para a saúde de seus trabalhadores e servidores em geral | Aderência CPA: O relatório da CPA sugere implementações para as necessidades de acessibilidade, conforto e ergonomia; e sugere a necessidade de ações voltadas para solucionar essa deficiência | Aderência PPA: Atende a todos os objetivos uma vez que lida com a saúde do ser humano em suas diversas matizes, que compõe a força de trabalho das Unidades Organizacionais | Aderência PO NVSL: Esta ação coaduna-se sobretudo à Promoção do direito à educação, à assistência social e à saúde, e de outros direitos econômicos, sociais, culturais e ambientais”. Trata-se de reforçar o exercício dos direitos e do direito a sonhar com um futuro que permita às pessoas com deficiência viver suas vidas de maneira digna, igualitária e com respeito à diversidade</t>
  </si>
  <si>
    <t xml:space="preserve">Descrição: Realização de Concurso Público destinado a selecionar candidatos para provimento de cargos da Carreira do Magistério Superior para o quadro permanente da UFFS | Indicador: Número de demandas para provimento das vagas disponíveis na UFFS atendidas | Meta: Meta - Concursar 100% dos códigos de vaga livres, encaminhadas para concurso e autorizados, que hoje são de 61 códigos de vagas; divididos em aproximadamente 2 ou 3 concursos para o próximo ano (2025) | Justificativa: Esta ação é necessária para que seja possível realizar o provimento de docentes para o quadro efetivo da UFFS para atuação nos cursos de graduação e pós-graduação da UFFS, em conformidade com o artigo 10 da Lei 8.112, de 11 de dezembro de 1990 e disposições do Decreto 9.739, de 28 de março de 2019 | Aderência PDI: Considera-se fundamental a boa condução do dimensionamento da força de trabalho na UFFS, adequando-se o quadro de pessoal à expansão da Universidade, incluindo servidores, professores substitutos e estagiários. O PDI aponta como fraqueza a diminuta representatividade em seus postos de trabalhos de pessoas pretas, pardas, indígenas e PCD | Aderência CPA: O relatório da CPA aponta para a necessidade de aumentarmos não somente o número do quadro docente de servidores, mas sobretudo inseri-los na pós-graduação; promover maior cooperação entre eles em GTs que repensem a organização da Universidade, entre outros | Aderência PPA: Atende aos objetivos: 0351- Promover a consolidação e a expansão da infraestrutura física das universidades federais, considerando a acessibilidade e sustentabilidade; 0354 - Incentivar o aumento de vagas e a criação de novos cursos médicos nas Universidades Federais, com ênfase em regiões com maior carência de profissionais, otimizando a capacitação dos profissionais em área da saúde em nível de pós-graduação; 0357 - Apoiar a formação em nível de mestrado para a melhoria e o fortalecimento da ciência, das artes, da cultura, da tecnologia e da inovação e suas estruturas, incluindo ações indutoras para o enfrentamento das desigualdades regionais e vulnerabilidades sociais para o desenvolvimento sustentável do país; 0361 - Aprimorar as atividades de regulação e supervisão das instituições e cursos da educação superior com vistas a promover a qualidade da educação superior.; 0358 - Apoiar a formação em nível de doutorado para a melhoria e fortalecimento da ciência, das artes, da cultura, da tecnologia e da inovação e suas estruturas, incluindo ações indutoras para o enfrentamento das desigualdades regionais e vulnerabilidades sociais para o desenvolvimento sustentável do país | Aderência PO NVSL: Atende sobretudo ao quarto eixo: da “Promoção do direito à educação, à assistência social e à saúde, e de outros direitos econômicos, sociais, culturais e ambientais”. Trata-se de reforçar o exercício dos direitos e do direito a sonhar com um futuro que permita às pessoas com deficiência viver suas vidas de maneira digna, igualitária e com respeito à diversidade</t>
  </si>
  <si>
    <t xml:space="preserve">Descrição: Contratar instituição especializada na realização de concurso público para selecionar candidatos para provimento de cargos da Carreira Técnico-administrativa em Educação, em virtude da inexistência de listas de candidatos aprovados em concursos vigentes | Indicador: Percentual de vagas concursadas | Meta: Meta - Concursar 100% dos códigos de vaga livres, encaminhadas para concurso e autorizados. No momento são 21 vagas, além da expectativa de atendimento da pactuação realizada pelo MEC para expansão dos cursos de Medicina | Justificativa: Esta ação é necessária para que seja possível realizar o provimento de cargos da Carreira de Técnico Administrativa em Educação para o quadro permanente da UFFS, em conformidade com o artigo 10 da Lei 8.112, de 11 de dezembro de 1990 e disposições do Decreto 9.739, de 28 de março de 2019 | Aderência PDI: Considera-se fundamental a boa condução do dimensionamento da força de trabalho na UFFS, adequando-se o quadro de pessoal à expansão da Universidade, incluindo servidores, professores substitutos e estagiários. O PDI aponta como fraqueza a diminuta representatividade em seus postos de trabalhos de pessoas pretas, pardas, indígenas e PCD. Uma das questões prementes apontadas no PDI foi a relação desigual entre o número de alunos e servidores docentes, distribuídos pelos campi, sendo adequado tratar a temática de forma mais isonômica | Aderência CPA: É notória a necessidade de criação de novos postos de trabalho em locais específicos e apontados pelo relatório, como a graduação e pós-graduação, tendo em vista a constante expansão da Universidade. Outros locais específicos ou estruturas como a AGIITEC também foram mencionadas, pela necessidade de servidores. De forma geral, necessita-se de reforma administrativa para repensar essa problemática | Aderência PPA: Atende aos objetivos: 0351- Promover a consolidação e a expansão da infraestrutura física das universidades federais, considerando a acessibilidade e sustentabilidade; 0354 - Incentivar o aumento de vagas e a criação de novos cursos médicos nas Universidades Federais, com ênfase em regiões com maior carência de profissionais, otimizando a capacitação dos profissionais em área da saúde em nível de pós-graduação; 0357 - Apoiar a formação em nível de mestrado para a melhoria e o fortalecimento da ciência, das artes, da cultura, da tecnologia e da inovação e suas estruturas, incluindo ações indutoras para o enfrentamento das desigualdades regionais e vulnerabilidades sociais para o desenvolvimento sustentável do país; 0361 - Aprimorar as atividades de regulação e supervisão das instituições e cursos da educação superior com vistas a promover a qualidade da educação superior.; 0358 - Apoiar a formação em nível de doutorado para a melhoria e fortalecimento da ciência, das artes, da cultura, da tecnologia e da inovação e suas estruturas, incluindo ações indutoras para o enfrentamento das desigualdades regionais e vulnerabilidades sociais para o desenvolvimento sustentável do país | Aderência PO NVSL: Atende sobretudo ao quarto eixo: da “Promoção do direito à educação, à assistência social e à saúde, e de outros direitos econômicos, sociais, culturais e ambientais”. Trata-se de reforçar o exercício dos direitos e do direito a sonhar com um futuro que permita às pessoas com deficiência viver suas vidas de maneira digna, igualitária e com respeito à diversidade</t>
  </si>
  <si>
    <t xml:space="preserve">Descrição: Coordenação da contratação e o pagamento de bolsas para estágio não obrigatório | Indicador: Razão entre o total planejado e o número de demandas | Meta: Atender 100% a demanda, nos limites orçamentários planejados, desde que haja critérios claros e definidos. Para o momento, considerando-se outras rubricas da PROGESP, é possível ofertar 40 vagas | Justificativa: Atendimento à IN nº 213/2019; com a criação de até 8% do total de vagas considerando-se a força de trabalho da instituição, cujo teto encontra-se em 110 vagas | Aderência PDI: O novo PDI aponta como necessário definir critérios e prioridades para a criação de postos de estágio entre as unidades organizacionais, com vistas a atender os objetivos finalísticos da atividade: desenvolvimento e aplicação do conhecimento acadêmico | Aderência CPA: Há a percepção de um índice de 100% relacionado à assertividade na forma de divulgação e que os estudantes estão sendo eficientemente atingidos, com relação às bolsas e auxílios | Aderência PPA: 0361 - Aprimorar as atividades de regulação e supervisão das instituições e cursos da educação superior com vistas a promover a qualidade da educação superior | Aderência PO NVSL: Atende sobretudo ao quarto eixo: da “Promoção do direito à educação, à assistência social e à saúde, e de outros direitos econômicos, sociais, culturais e ambientais”. Trata-se de reforçar o exercício dos direitos e do direito a sonhar com um futuro que permita às pessoas com deficiência viver suas vidas de maneira digna, igualitária e com respeito à diversidade</t>
  </si>
  <si>
    <t xml:space="preserve">Descrição: I) Operacionalizar o Plano de Desenvolvimento de Pessoas da UFFS; II) Viabilizar Diárias, Passagens, Transporte, GECC e Contratações para ações de capacitação | Indicador: Razão entre processos autorizados e inviabilizados por indisponibilidade orçamentária | Meta: Meta - Atender 100% da demanda aprovada, embora não haja critérios sobre a distribuição entre as unidades | Justificativa: Necessidade de qualificar e requalificar os servidores, a fim de promover o desenvolvimento constante do quadro funcional para que a Instituição alcance seus objetivos | Aderência PDI: O Novo PDI aponta como adequado esta dimensão, constituindo-se em uma força pela Instituição. As demandas por capacitação, participação no PLEDUCA são satisfatórias e devem ser aprimoradas. No entanto, são apontadas necessidades de melhoria da comunicação institucional, minimização e manejo de assédios, acolhimento a novos servidores etc | Aderência CPA: Os índices desse quesito demonstram claramente a necessidade de melhor desenvolver as ações voltadas para a capacitação e formação continuada dos servidores da UFFS. Esta concepção é reforçada pela visão de outros atores, diferentemente do ciclo diagnóstico do PDI (CPA - docentes e alunos). Aqui aponta-se: acesso facilitado e orientações claras; sobre o seu funcionamento sobre a participação de servidores de eventos científicos, técnicos, artísticos e culturais; e participação de servidores em cursos de desenvolvimento pessoal e profissional | Aderência PPA: 0361 - Aprimorar as atividades de regulação e supervisão das instituições e cursos da educação superior com vistas a promover a qualidade da educação superior | Aderência PO NVSL: Atende sobretudo ao quarto eixo: da “Promoção do direito à educação, à assistência social e à saúde, e de outros direitos econômicos, sociais, culturais e ambientais”. Trata-se de reforçar o exercício dos direitos e do direito a sonhar com um futuro que permita às pessoas com deficiência viver suas vidas de maneira digna, igualitária e com respeito à diversidade</t>
  </si>
  <si>
    <t xml:space="preserve">Descrição: Atendimento à lei 11.355/2006, lei 8112/1990 e Instrução Normativa 57/2021 | Indicador: Razão entre o recurso planejado e o executado | Meta: Atender 100% dos pedidos autorizados (2 pró-reitores, atualmente) | Justificativa: Atendimento à lei 11.355/2006, lei 8112/1990 e Instrução Normativa 57/2021 | Aderência PDI: Neste quesito, o PDI aponta que é preciso consolidar o orçamento institucional para as ações de gestão de pessoas, com melhoria da capacitação, instrumentalização para realização de trabalho remoto e presencial de forma isonômica | Aderência CPA: Atende de forma genérica a avaliação institucional, uma vez que a gestão atendida por essa ação se refere sobretudo aos cargos CD2, que compõe a gestão universitária | Aderência PPA: 0361 - Aprimorar as atividades de regulação e supervisão das instituições e cursos da educação superior com vistas a promover a qualidade da educação superior | Aderência PO NVSL: Atende sobretudo ao quarto eixo: da “Promoção do direito à educação, à assistência social e à saúde, e de outros direitos econômicos, sociais, culturais e ambientais”. Trata-se de reforçar o exercício dos direitos e do direito a sonhar com um futuro que permita às pessoas com deficiência viver suas vidas de maneira digna, igualitária e com respeito à diversidade</t>
  </si>
  <si>
    <t xml:space="preserve">Descrição: I - promover a saúde integral por meio de ações que potencializem os fatores de proteção organizacionais, pessoais e sociais para o aumento do bem-estar, da saúde, da qualidade de vida e da produtividade, considerando as condições, os processos, os contextos de trabalho, o perfil e as necessidades específicas dos profissionais da educação. II - reduzir os índices de falta ao trabalho, absenteísmo, e de baixo desempenho decorrente de problemas físicos ou emocionais, presenteísmo, mediante a construção de estratégias de enfrentamento coletivo desses fenômenos, considerados os diversos agentes envolvidos e o combate às causas do adoecimento; III- Demais indicares correlacionados ao tema, como por exemplo, criação de espaço de amamentação, retirada de leite materno e acondicionamento de leite de forma higiênica, para as servidoras e trabalhadoras da UFFS | Indicador: Implementar, de maneira contínua, ações de Vigilância e Promoção à Saúde/Segurança do Servidor, onde tais ações possam influenciar à melhoria de indicadores, tais como: Qualidade de vida no trabalho, nível de satisfação pessoal, entre outros; por meio de pesquisa, redução de atestados, afastamentos etc | Meta: Atingir o maior número possível de servidores dos seis campi da Instituição em ações inerentes a prevenção e promoção da saúde/segurança dos Servidores da Universidade (UFFS); dentro de orçamento exequível | Justificativa: Cumprimento da Lei nº 14.681 de 2023 e de novas Normas reguladoras, que abrangem a saúde mental, por exemplo | Aderência PDI: Algumas fraquezas apontadas nesse sentido, foram: falhas em sistemas internos e atividades não automatizadas; falta de dimensionamento de força de trabalho dos servidores; mapeamento da competência dos servidores para alocação assertiva, distribuição de atividades e capacitação; falta de acolhimento de novos servidores; burocracia para a implementação do PGD e teletrabalho; não há metodologia instituída para distribuição de postos de estágio; falta de relatórios detalhados de gestão de pessoas, que contemplem a evolução do quadro de pessoal; falta de servidores da DASS em desacordo com a legislação NR5 e porte da Instituição; não há programa de capacitação de gestores ocupantes de FG/CD ou de qualificação de sucessores; nunca houve implantação de política de saúde mental; não há normatização relacionada à progressão e promoção de docentes, com exceção para o nível de titular; falta de comunicação e entendimento de procedimentos relacionados ao assédio, mediação de conflitos; expansão de Universidade sem levar em conta o quadro de pessoal e a infraestrutura da Pró-Reitoria de Gestão de Pessoas | Aderência CPA: A CPA aponta as potencialidades da UFFS em trabalhar com projetos e programas de saúde; mas não aponta objetivamente por exemplo, a questão da saúde mental, a questão de espaço adequado aos servidores como promotor de lazer, práticas para evitar burnout, entre outros. Isto é compreensível quando se analisa o contexto dos antigos PDIs, tempo relativamente novo de implantação da Universidade etc | Aderência PPA: 0361 - Aprimorar as atividades de regulação e supervisão das instituições e cursos da educação superior com vistas a promover a qualidade da educação superior | Aderência PO NVSL: Atende sobretudo ao quarto eixo: da “Promoção do direito à educação, à assistência social e à saúde, e de outros direitos econômicos, sociais, culturais e ambientais”. Trata-se de reforçar o exercício dos direitos e do direito a sonhar com um futuro que permita às pessoas com deficiência viver suas vidas de maneira digna, igualitária e com respeito à diversidade</t>
  </si>
  <si>
    <t xml:space="preserve">Descrição: Realizar a gestão dos programas, projetos e demandas da Unidade; Realizar formações, seminários e outros eventos; fomentar a Reformulação dos PPC dos cursos de graduação, a inserção da extensão nos PPCs, o Fórum das Licenciaturas e ações ligadas aos Núcleos de Apoio Pedagógico; Participação na FICIÊNCIAS e em outros eventos apoiados pela UFFS; Custeio da participação de servidores da PROGRAD em atividades externas, eventos específicos de capacitação e representação institucional em eventos, fóruns e reuniões. Fomentar a realização e participação dos servidores em formações, seminários e outros eventos; fomentar a participação de eventos apoiados pela UFFS e representação institucional em eventos, fóruns e reuniões | Indicador: Recurso orçamentário para a oferta e funcionamento dos cursos de graduação, políticas, programas, projetos e ações da PROGRAD, realização de eventos e representação institucional. Recurso orçamentário para a oferta e funcionamento dos cursos de graduação, políticas, programas, projetos e ações Institucionais, realização de eventos e representação institucional | Meta: Garantir funcionamento de 100% das políticas, programas, projetos, ações e representações institucionais | Justificativa: Para que a PROGRAD possa desenvolver suas atividades, Políticas, Programas, Projetos e Ações, são necessários custeios diversos, tais como diárias, passagens, transporte, materiais e serviços. Reforçam a necessidade de fomento a essas ações algumas referências, como o PDI 2019-2023, que detalha ações de desenvolvimento de ensino de Graduação; o relatório da CPA, onde foram sugeridas a realização de eventos acadêmicos e de divulgação, e; o PPA-2024-2027, que prevê ações relacionadas ao acesso e conclusão dos estudantes da graduação | Aderência PDI: Objetivo 1 - Desenvolvimento do Ensino de Graduação Objetivo específico 1 - Integrar os programas, projetos e ações da Graduação no âmbito da Política de Graduação. Objetivo específico 4 - Construir a Política de Formação Continuada para os docentes da UFFS. Objetivo específico 6 - Apoiar a realização de eventos acadêmicos, tais como semanas acadêmicas dos cursos de Graduação, seminários e palestras. Objetivo específico 14 - Aperfeiçoar a gestão das atividades docentes. Objetivo 10 - Gestão Universitária para apoio ao Ensino, à Pesquisa, Extensão e Cultura Objetivo específico 29 - Promover a capacitação dos ocupantes de cargos de direção e funções gratificadas da UFFS. Objetivo 1 - Desenvolvimento do Ensino de Graduação Objetivo específico 1 - Integrar os programas, projetos e ações da Graduação no âmbito da Política de Graduação. Objetivo específico 4 - Construir a Política de Formação Continuada para os docentes da UFFS. Objetivo específico 6 - Apoiar a realização de eventos acadêmicos, tais como semanas acadêmicas dos cursos de Graduação, seminários e palestras. Objetivo 10 - Gestão Universitária para apoio ao Ensino, à Pesquisa, Extensão e Cultura Objetivo específico 29 - Promover a capacitação dos ocupantes de cargos de direção e funções gratificadas da UFFS. Objetivo 13 - Fortalecimento da divulgação da UFFS Objetivo específico 2 - Ampliar as ações de divulgação institucional | Aderência CPA: Sugestão de "Promover eventos acadêmicos, como o SEPE, mostras acadêmicas, Seminários dos Programas da graduação, semanas acadêmicas, feiras agroecológicas, UFFS Portas Abertas, divulgação da UFFS em ambientes externos e na imprensa local" na página 56 | Aderência PPA: 0352 - Promover o acesso de estudantes à graduação, em instituições públicas e privadas, buscando a equidade e valorizando a diversidade. 0353 - Ampliar a taxa de conclusão dos estudantes da graduação, em instituições públicas e privadas, promovendo a permanência, a equidade e valorizando a diversidade | Aderência PO NVSL: Eixo IV - Promoção do direito à educação, à assistência social, à saúde, e aos demais direitos econômicos, sociais, culturais e ambientais</t>
  </si>
  <si>
    <t xml:space="preserve">Descrição: Produzir material e campanhas de divulgação da UFFS e de seus cursos de graduação; Aquisição de materiais de divulgação para os cursos, Programas e políticas da Graduação | Indicador: Quantitativo de inscritos no Processo Seletivo Regular da Graduação; quantitativo de ingressantes do ano e taxa de evasão anual; Recursos para publicizar ações dos Programas e políticas da Graduação | Meta: Aumentar em 5% o número de inscritos no Processo Seletivo Regular da graduação e o número de ingressantes; Reduzir pelo menos 0,3% a taxa de evasão anual. Fomentar a divulgação institucional de 100% dos programas e políticas da Graduação | Justificativa: Essa ação se faz urgente e necessária para divulgar a instituição e seus cursos de modo a contribuir para captação de estudantes, uma vez que o número de inscritos e ingressantes tem reduzido nos últimos anos. Além disso, a taxa de evasão anual tem se elevado nos últimos anos | Aderência PDI: Objetivo 1 - Desenvolvimento do Ensino de Graduação Objetivo específico 8 - Qualificar as políticas institucionais de ingresso para os cursos de Graduação. Objetivo 8 - Permanência do estudante de Graduação Meta 4 - Trabalhar pela ocupação de 100% das vagas ofertadas pelos cursos. Objetivo específico 10 - Ampliar a oferta de vagas em cursos de Graduação da Universidade. Objetivo específico 16 - Gerir os processos seletivos de ingresso na Graduação. Objetivo 13 - Fortalecimento da divulgação da UFFS Objetivo específico 2 - Ampliar as ações de divulgação institucional. Objetivo específico 3 - Desenvolver ações para comunicação com a comunidade acadêmica | Aderência CPA: Ações sugeridas (p. 43): • Aproximar-se dos veículos de imprensa locais para publicizar as ações desenvolvidas no âmbito da UFFS que possuam caráter social, cultural, pedagógico ou acadêmico. • Promover ações de divulgação da estrutura e competência da UFFS nas escolas, em locais públicos, feiras e eventos. • Criar um plano de divulgação da UFFS. Principais desafios (p. 48: •Minimizar a evasão | Aderência PPA: 0352 - Promover o acesso de estudantes à graduação, em instituições públicas e privadas, buscando a equidade e valorizando a diversidade | Aderência PO NVSL: Eixo IV - Promoção do direito à educação, à assistência social, à saúde, e aos demais direitos econômicos, sociais, culturais e ambientais</t>
  </si>
  <si>
    <t xml:space="preserve">Descrição: Bolsasde Monitorias de Ensino. Auxílio financeiro viagens de estudos. Auxílio financeiro eventos DPGRAD, destinado ao pagamento de auxílio aos estudantes participantes de eventos dos programas, tais como: SINPET, Encontro dos estudantes do PIBID, Seminário de Pesquisa sobre Migrações e jornada de monitorias. Bolsa TCC (PAFEP-TCC). Bolsaspara Acessibilidade. Bolsasde Mobilidade Acadêmica. Bolsa para apoio materno infantil - PIN. Auxílio financeiro para participação em Olimpíadas Acadêmicas (PROLIMP). BolsasUFFS Portas Abertas. Bolsasde Tutoria Acadêmica | Indicador: Recurso financeiro para pagamento de bolsas de monitorias de ensino. Recurso financeiro para viagens envolvendo atividades obrigatórias de componentes curriculares dos cursos de Graduação. Recurso financeiro para as viagens envolvendo as atividades dos programas. Recursos financeiros para auxiliar discentes com TCC em desenvolvimento. Recurso financeiro para pagamento de bolsas de acessibilidade. Recursos financeiros para pagamento de bolsas de mobilidade acadêmica. Recursos financeiros para pagamento de bolsas para apoio materno infantil - PIN. Recurso financeiro para auxílio financeiro a estudantes. Recursos financeiros para pagamento de bolsas para monitores do evento UFFS Portas Abertas e de atividades similares. Recurso financeiro para pagamento de bolsas de tutoria acadêmica | Meta: Assegurar recursos financeiros para pagamento de, no mínimo, 120 bolsistas de monitorias de ensino. Garantir recursos financeiros para realizar 100% das viagens envolvendo atividades obrigatórias de componentes curriculares dos cursos de Graduação. Assegurar recursos financeiros para realizar 100% das viagens envolvendo os programas. Assegurar recursos financeiros para, ao menos, 100 discentes com TCC em desenvolvimento. Assegurar recursos financeiros para, ao menos, 07 bolsistas de Acessibilidade. Assegurar recursos financeiros para, ao menos, 06 bolsistas de Mobilidade Acadêmica. Assegurar recursos financeiros para, ao menos, 03 bolsistas de Apoio Materno Infantil do PIN-UFFS. Assegurar recursos financeiros para participação de estudantes em Olimpíadas Acadêmicas. Assegurar recursos financeiros para pagamento de monitores de eventos acadêmicos de divulgação institucional. Assegurar recursos financeiros para 06 bolsistas de Tutoria Acadêmica | Justificativa: As bolsas são previstas na Resolução N° 31/CONSUNI/CGAE/UFFS/2021 e tem a finalidade de promover a aproximação com a prática docente no Ensino Superior e contribuir com a melhoria da qualidade de ensino e aprendizagem nos cursos de Graduação. As atividades são previstas nos componentes curriculares como forma de o aluno vivenciar a realidade prática das teorias acadêmicas. As atividades são previstas nos projetos institucionais dos programas como forma de o aluno vivenciar a realidade prática das teorias acadêmicas. Conforme Resolução nº 45/CONSUNI CGAE/UFFS/2023, que institui e normatiza o Programa de Auxílio Financeiro a Estudantes para a Produção de Trabalho de Conclusão de Curso de Graduação na UFFS (PAFEP-TCC). O pagamento dos auxílios financeiros se faz necessário para subsidiar os estudantes por meio de remuneração, para que possam participar de momentos extracurriculares de formação, qualificando e/ou garantindo os processos de ensino e aprendizagem. A mobilidade acadêmica está prevista na Resolução N° 2/CONSUNI/CGRAD/UFFS/2015 e tem por objetivo promover o intercâmbio entre as instituições de ensino superior brasileiras. O apoio materno-infantil está previsto na Resolução nº 33/CONSUNI/UFFS/2013 (artigo 9º, VIII - NOVA REDAÇÃO DADA PELA RESOLUÇÃO Nº 89/CONSUNI/UFFS/2021). A participação de discentes em olimpíadas acadêmicas, maratonas de programação e eventos afins é importante para difundir a imagem da UFFS e divulgar as ações desenvolvidas pelos discentes, docentes orientadores e cursos de graduação. O Programa UFFS Portas Abertas é uma ação estratégica de divulgação ao principal público-alvo da UFFS, que são os estudantes do Ensino Médio. Para fomentar esse importante evento, pretende-se, com essa ação, garantir o custeio de bolsas aos monitores que atuam na organização das atividades | Aderência PDI: Objetivo específico 11 - Fomentar a qualificação do ensino de Graduação da Universidade. Objetivo 1 - Desenvolvimento do Ensino de Graduação Objetivo específico 5 - Apoiar a realização de viagens de estudo para integralização dos componentes curriculares dos cursos de Graduação, provisionando recursos para transporte e pagamento de auxílio financeiro aos estudantes e diárias aos servidores envolvidos. Objetivo 1 - Desenvolvimento do Ensino de Graduação. Objetivo específico 11 - Fomentar a qualificação do ensino de Graduação da Universidade. Objetivo específico 09 - Implementar e qualificar a política de acessibilidade no âmbito institucional e dos cursos de Graduação. Objetivo específico 11 - Fomentar a qualificação do ensino de Graduação da Universidade. Objetivo específico 11 - Fomentar a qualificação do ensino de Graduação da Universidade. Objetivo específico 18 - Ampliar e qualificar a participação de alunos da Graduação nos programas de mobilidade acadêmica governamentais ou de outras organizações. Objetivo específico 20 - Ampliar e qualificar a participação de alunos da Graduação nos programas de mobilidade acadêmica governamentais ou de outras organizações. Objetivo específico 11 - Fomentar a qualificação do ensino de Graduação da Universidade. Objetivo 8 - Permanência do estudante de Graduação Objetivo específico 3 - Definir política de acesso e permanência do PROHAITI, PIN e outros programas de acesso e permanência de estudantes na UFFS. Objetivo 1 - Desenvolvimento do Ensino de Graduação Objetivo específico 11 - Fomentar a qualificação do ensino de Graduação da Universidade. Objetivo 1 - Desenvolvimento do Ensino de Graduação Objetivo específico 8 - Qualificar as políticas institucionais de ingresso para os cursos de Graduação. Meta 4 - Trabalhar pela ocupação de 100% das vagas ofertadas pelos cursos. Objetivo específico 10 - Ampliar a oferta de vagas em cursos de Graduação da Universidade. Objetivo 13 - Fortalecimento da divulgação da UFFS Objetivo específico 2 - Ampliar as ações de divulgação institucional. Objetivo específico 3 - Desenvolver ações para comunicação com a comunidade acadêmica | Aderência CPA: Instrumento de avaliação prevê "cac Sobre a Graduação, existem programas, projetos ou atividades / de monitoria e de iniciação à docência?". cfc Participação em eventos de âmbito local e nacional? Promover eventos acadêmicos, como o SEPE, mostras acadêmicas, Seminários dos Programas da graduação, semanas acadêmicas, feiras agroecológicas, UFFS Portas Abertas, divulgação da UFFS em ambientes externos e na imprensa local. Editais para alunos em disciplinas isoladas. Na página 43. Página 43. "cfc Participação em eventos de âmbito local e nacional? Promover eventos acadêmicos, como o SEPE, mostras acadêmicas, Seminários dos Programas da graduação, semanas acadêmicas, feiras agroecológicas, UFFS Portas Abertas, divulgação da UFFS em ambientes externos e na imprensa local. Editais para alunos em disciplinas isoladas". Ações sugeridas (p.185): "Estreitar a relação com os estudantes e criar mais condições de participação e permanência na UFFS". Referente ao item 3.1.3.2 Assistência Estudantil, com relação às ações de acompanhamento pedagógico e psicossocial, apesar de 71% considerarem que ocorrem, faz-se necessário apresentar com mais clareza para a comunidade acadêmica as atividades desenvolvidas. Instrumento de avaliação prevê "cad Sobre a Graduação, existem programas, projetos ou atividades / que oportunizam mobilidade acadêmica?". Sugestão de "Promover eventos acadêmicos, como o SEPE, mostras acadêmicas, Seminários dos Programas da graduação, semanas acadêmicas, feiras agroecológicas, UFFS Portas Abertas, divulgação da UFFS em ambientes externos e na imprensa local" na página 56 | Aderência PPA: 0353 - Ampliar a taxa de conclusão dos estudantes da graduação, em instituições públicas e privadas, promovendo a permanência, a equidade e valorizando a diversidade. 0354 - Ampliar a taxa de conclusão dos estudantes da graduação, em instituições públicas e privadas, promovendo a permanência, a equidade e valorizando a diversidade. 0352 - Promover o acesso de estudantes à graduação, em instituições públicas e privadas, buscando a equidade e valorizando a diversidade | Aderência PO NVSL: Eixo III - Acessibilidade e tecnologia assistiva; Eixo IV - Promoção do direito à educação, à assistência social, à saúde, e aos demais direitos econômicos, sociais, culturais e ambientais. Eixo IV - Promoção do direito à educação, à assistência social, à saúde, e aos demais direitos econômicos, sociais, culturais e ambientais</t>
  </si>
  <si>
    <t xml:space="preserve">Descrição: Seguro de Acidentes Pessoais. Pagamento de GECC processos seletivos. Custeio de publicações DPGRAD | Indicador: Custeio do seguro de acidentes pessoais para estudantes e estagiários da UFFS. Custeio de Gratificação de encargos de Cursos e Concursos para os servidores atuantes nos processos seletivos do PIN e do Pró-Imigrante. Recursos para publicizar ações dos Programas e políticas da Graduação | Meta: Assegurar o custeio do seguro de acidentes pessoais para 100% dos estudantes e estagiários da UFFS. Assegurar o custeio do GECC para 100% dos servidores atuantes nos processos seletivos do PIN e Pró-Imigrante. Garantir o custeio de, no mínimo, uma publicação anual para cada Programa da Graduação | Justificativa: Em cumprimento à LEI Nº 11.788, DE 25 DE SETEMBRO DE 2008 - Lei do Estágio, bem como a acordos/compromissos assumidos. A atuação dos servidores nos processos seletivos PIN e Pró-Imigrante se configura como atividade extra, que ultrapassa as responsabilidades regulares dos servidores. A publicização dos resultados das ações e dos Programas é fundamental para que a produção do conhecimento alcance seus fins | Aderência PDI: Objetivo 1 - Desenvolvimento do Ensino de Graduação. Objetivo específico 11 - Fomentar a qualificação do ensino de Graduação da Universidade. Objetivo 4 - Desenvolvimento da Pesquisa Científica, da Tecnologia e da Inovação. Objetivo 6 - Desenvolvimento da Extensão. Objetivo 1 - Desenvolvimento do Ensino de Graduação. Objetivo específico 16 - Gerir os processos seletivos de ingresso na Graduação. Objetivo específico 17 - Promover a integração com outros setores da UFFS para a inclusão de estudantes estrangeiros. Objetivo 5 - Fortalecimento da Produção Científica e Tecnológica Institucionais Objetivo específico 2 - Divulgar os resultados da produção científica e tecnológica da UFFS | Aderência CPA: Instrumento de avaliação prevê "cad Sobre a Graduação, existem programas, projetos ou atividades / que oportunizam mobilidade acadêmica ou estágio não obrigatório remunerado?". O seguro é requisito obrigatório para os estagiários e, com a inserção da extensão nos currículos, a UFFS está retomando o contrato do seguro para todos os estudantes. São amplamente divulgados os processos seletivos da graduação, bem como os programas, eventos e ações desenvolvidas pela unidade. 3.1.2.1 Impacto Social Referente à percepção sobre os Impactos Sociais, se a UFFS promove ou incentiva ações de igualdade e inclusão social, divulgação científica e produção intelectual, preservação do meio ambiente, troca de conhecimentos com a comunidade regional e empreendedorismo e inovação tecnológica | Aderência PPA: 0353 - Ampliar a taxa de conclusão dos estudantes da graduação, em instituições públicas e privadas, promovendo a permanência, a equidade e valorizando a diversidade. 0352 - Promover o acesso de estudantes à graduação, em instituições públicas e privadas, buscando a equidade e valorizando a diversidade | Aderência PO NVSL: Eixo IV - Promoção do direito à educação, à assistência social, à saúde, e aos demais direitos econômicos, sociais, culturais e ambientais</t>
  </si>
  <si>
    <t xml:space="preserve">Descrição: Equipamentos - Núcleos de Acessibilidade. Materiais - Núcleos de Acessibilidade. Passagens para capacitação dos servidores que atuam na DPGRAD, nos setores de acessibilidade e nos campi. Diárias para capacitação dos servidores que atuam na DPGRAD, nos setores de acessibilidade e nos campi | Indicador: Aquisição de equipamentos para os Núcleos de Acessibilidade. Aquisição de materiais para os Núcleos de Acessibilidade. Recursos de custeio para o desenvolvimento de ações de qualificação dos servidores dos servidores da DPGRAD, dos setores de acessibilidade e dos campi | Meta: Assegurar materiais/equipamentos necessários para o atendimento realizado pelos campi e setores de acessibilidade dos campi. Assegurar recursos financeiros para custeio de 100% das ações previstas | Justificativa: Fornecer suporte de materiais/equipamentos para o trabalho desenvolvido pelos setores de acessibilidade dos campi. Participação em eventos de (cursos, seminários, congressos, visitas técnicas) que contribuam para a capacitação dos servidores que atuam na DPGRAD, nos setores de acessibilidade e nos campi | Aderência PDI: Objetivo 1 - Desenvolvimento do Ensino de Graduação. Objetivo específico 9 - Implementar e qualificar a política de acessibilidade no âmbito institucional e dos cursos de Graduação | Aderência CPA: Ações sugeridas (p.185): "Estreitar a relação com os estudantes e criar mais condições de participação e permanência na UFFS" | Aderência PPA: 0351 - Promover a consolidação e a expansão da infraestrutura física das universidades federais, considerando a acessibilidade e sustentabilidade | Aderência PO NVSL: Eixo III - Acessibilidade e tecnologia assistiva; Eixo IV - Promoção do direito à educação, à assistência social, à saúde, e aos demais direitos econômicos, sociais, culturais e ambientais. Eixo IV - Promoção do direito à educação, à assistência social, à saúde, e aos demais direitos econômicos, sociais, culturais e ambientais</t>
  </si>
  <si>
    <t xml:space="preserve">Descrição: Contratação de Biblioteca Virtual. Aquisição de material bibliográfico - livros nacionais | Indicador: Assinatura de biblioteca virtual. Aquisição de livros físicos | Meta: 4000 licenças. 2000 exemplares | Justificativa: Necessidade de acervo virtual para que o Sistema de Bibliotecas possa garantir a bibliografia básica e complementar para os cursos de graduação, bem como dar suporte ao desenvolvimento da pesquisa e da pós-graduação e da extensão e cultura. Necessidade de acervo físico para que o Sistema de Bibliotecas possa garantir a bibliografia básica e complementar para os cursos de graduação, bem como dar suporte ao desenvolvimento da pesquisa e da pós-graduação e da extensão e cultura | Aderência PDI: Objetivo específico 12 - Ampliar o acervo bibliográfico disponibilizado aos estudantes da Universidade, bem como prover as bibliotecas de sistemas de segurança do acervo | Aderência CPA: Há a sugestão de "Qualificar o acervo da biblioteca" e "Adquirir novas obras para o acervo da biblioteca, em consonância com os projetos curriculares dos cursos de graduação e pós-graduação, com a pesquisa e a extensão" (p. 176-177) | Aderência PPA: 0353 - Ampliar a taxa de conclusão dos estudantes da graduação, em instituições públicas e privadas, promovendo a permanência, a equidade e valorizando a diversidade. 0351 - Promover a consolidação e a expansão da infraestrutura física das universidades federais, considerando a acessibilidade e sustentabilidade</t>
  </si>
  <si>
    <t xml:space="preserve">Descrição: Pagamento de GECC para capacitação em EAD | Indicador: Número de horas de instrutoria e produção de material didático | Meta: 800 horas | Justificativa: Necessidade de atender a demanda de capacitação específica para Educação a Distância - EaD e para o ambiente virtual de ensino e de aprendizagem, conforme proposto na Resolução Nº 42/CONSUNI CGAE/UFFS/2023 | Aderência PDI: Objetivo específico 04 - Construir a Política de Formação Continuada para os docentes da UFFS Objetivo específico 14 - Aperfeiçoar a gestão das atividades docentes | Aderência CPA: Há sugestão de inserir "Fomento para atividades de capacitação docentes" na página 64</t>
  </si>
  <si>
    <t xml:space="preserve">Descrição: Subsidiar a estruturação e adequação de Grupos de Trabalho da Pós-Graduação, por meio de fomento para orientações aos docentes do GT para a elaboração de propostas de novos cursos de mestrado e doutorado, promovidas através de seminários, consultorias e tutorias | Indicador: Número de cursos de mestrado e doutorado | Meta: Submeter 4 (quatro) propostas de curso de Doutorado e 2 (duas) propostas para novos Programas de Mestrado Acadêmico e Profissional | Justificativa: A expansão da Pós-Graduação da UFFS sugere a criação de novos cursos e programas de mestrado e doutorado. Especialmente para consolidar os programas e a própria instituição, há necessidade de investir em propostas de doutorados. Os docentes que integram os GTs necessitam de orientações de especialistas na área proposta e que tenham uma inserção na CAPES, para que as propostas sejam elaboradas com bastante critério e qualidade para serem aprovadas | Aderência PDI: Objetivo 02 - Desenvolvimento da Pós-Graduação Stricto Sensu | Aderência PPA: 0358 - Apoiar a formação em nível de doutorado para a melhoria e fortalecimento da ciência, das artes, da cultura, da tecnologia e da inovação e suas estruturas, incluindo ações indutoras para o enfrentamento das desigualdades regionais e vulnerabilidades sociais para o desenvolvimento sustentável do país. 0357 - Apoiar a formação em nível de mestrado para a melhoria e o fortalecimento da ciência, das artes, da cultura, da tecnologia e da inovação e suas estruturas, incluindo ações indutoras para o enfrentamento das desigualdades regionais e vulnerabilidades sociais para o desenvolvimento sustentável do país</t>
  </si>
  <si>
    <t xml:space="preserve">Descrição: Oferecer aos programas de pós-graduação tutorias de profissionais de área específica ao programa, uma por semestre, conforme a disponibilidade do tutor | Indicador: Conceito CAPES dos PPGs | Meta: Qualificar os 19 programas existentes e os que serão implantados para elevação do Conceito CAPES | Justificativa: Consolidação dos programas através da qualificação, de acordo com os critérios estabelecidos na avaliação quadrienal da CAPES | Aderência PDI: Objetivo 02 - Desenvolvimento da Pós-Graduação Stricto Sensu | Aderência PPA: 0357 - Apoiar a formação em nível de mestrado para a melhoria e o fortalecimento da ciência, das artes, da cultura, da tecnologia e da inovação e suas estruturas, incluindo ações indutoras para o enfrentamento das desigualdades regionais e vulnerabilidades sociais para o desenvolvimento sustentável do país</t>
  </si>
  <si>
    <t xml:space="preserve">Descrição: Destinar recursos financeiros através de PROAP Institucional para os programas e cursos de Pós-Graduação Stricto Sensu, para custeio nas modalidades previstas em regulamentação interna, tais como ações de pesquisa, participação e realização de eventos, diárias e passagens, publicações, traduções, dentre outras | Indicador: Número de programas que farão uso do PROAP institucional | Meta: Atender 100% dos PPGs da UFFS com recursos de PROAP institucional para demandas de custeio previstas em regulamentação interna em 2025 | Justificativa: Esta ação tem como finalidade qualificar os Programas de Pós-Graduação (PPGs) da UFFS, por meio da disponibilização de recursos financeiros destinados ao desenvolvimento de atividades de ensino e pesquisa | Aderência PDI: Objetivo 02 - Desenvolvimento da Pós-Graduação Stricto Sensu | Aderência PPA: 0358 - Apoiar a formação em nível de doutorado para a melhoria e fortalecimento da ciência, das artes, da cultura, da tecnologia e da inovação e suas estruturas, incluindo ações indutoras para o enfrentamento das desigualdades regionais e vulnerabilidades sociais para o desenvolvimento sustentável do país</t>
  </si>
  <si>
    <t xml:space="preserve">Descrição: Lançamento e manutenção de bolsas institucionais para alunos de mestrado e de doutorado, e de bolsas indígenas para alunos de lato e stricto sensu | Indicador: Número de bolsas | Meta: Ofertar 394 bolsas de mestrado, 124 bolsas de doutorado e 48 bolsas indígenas para stricto sensu e 24 bolsas para lato sensu em 2025 | Justificativa: A oferta de bolsas institucionais justifica-se pela atendimento aos programas e manutenção de alunos em dedicação integral nas atividades dos mestrados e doutorados, propiciando a qualificação das produções científicas e acadêmicas. Sobre as bolsas indígenas, existe a necessidade de atender a política de acesso e permanência aos povos indígenas nos programas de pós-graduação lato e stricto sensu (PIN) | Aderência PDI: Objetivo 02 - Desenvolvimento da Pós-Graduação Stricto Sensu</t>
  </si>
  <si>
    <t xml:space="preserve">Descrição: Recursos institucionais de fomento aos pesquisadores, para despesas correntes e de capital, por meio termos de outorga em subprojetos contemplados em editais de pesquisa | Indicador: Número de produções qualificadas, tais como: patentes/software, artigos de periódicos, livros e capítulos. Resultados apresentados em eventos da UFFS e em eventos externos (Regionais, Nacionais e Internacionais) | Meta: Lançar, ao menos, um edital de fomento à Pesquisa em 2025 | Justificativa: Fortalecer os grupos de pesquisa e programas de pós-graduação, qualificando os indicadores de produção científica e tecnológica da UFFS | Aderência PDI: Objetivo 04 - Desenvolvimento da Pesquisa Científica, da Tecnologia e da Inovação | Aderência CPA: Desenvolver estratégias para integrar o conhecimento de áreas afins e potencializar o aprendizado | Aderência PPA: 5838 - Direitos Pluriétnicos Culturais e Sociais para o Pleno Exercício da Cidadania e o Bem Viver dos Povos Indígenas</t>
  </si>
  <si>
    <t xml:space="preserve">Descrição: Repasse de recursos de fundações de amparo à pesquisa dos estados do Rio Grande do Sul, Santa Catarina e Paraná (FAPERGS, FAPESC, Fundação Araucária), por meio do serviço administrativo/financeiro realizado por fundação de apoio para auxílio ao pesquisador e bolsas de IC e IT destinadas aos discentes da UFFS | Indicador: Recurso captado proveniente de agências de fomento | Meta: Garantir a execução de 100% dos recursos de convênios firmados entre a UFFS e agências de fomento em Pesquisa que necessitarem de contratação de fundação de apoio | Justificativa: Fortalecimento da inserção dos estudantes na pesquisa, fortalecimento dos grupos de pesquisa, ampliação da produção científica da UFFS a partir da cooperação técnica das fundações de amparo à pesquisa | Aderência PDI: Objetivo 10 - Gestão Universitária para Apoio ao Ensino, Pesquisa, Extensão e Cultura | Aderência CPA: Prioridade: Participar de atividades e estudos que se relacionem com a melhoria do exercício de suas funções</t>
  </si>
  <si>
    <t xml:space="preserve">Descrição: Lançamento e manutenção de bolsas relativas ao PRÓ-ICT por meio de editais anuais de iniciação científica e tecnológica | Indicador: Número de bolsas | Meta: Ofertar mais 120 bolsas a partir de novo edital de IC/IT em 2025 | Justificativa: Fortalecimento de ações do PRO-ICT e inserção de alunos da graduação em subprojetos de iniciação científica e tecnológica, buscando qualificar os indicadores de produção científica e despertando o interesse contínuo na pesquisa e pós-graduação | Aderência PDI: Objetivo 04 - Desenvolvimento da Pesquisa Científica, da Tecnologia e da Inovação | Aderência CPA: Uma das prioridades para os estudantes é o interesse para as oportunidades de se desenvolver na pesquisa e na extensão, associadas ao ensino. Outra prioridade é buscar fontes diversificadas para potencializar o aprendizado e não se restringir ao conteúdo das disciplinas. Portanto, o estudante necessita ter acesso a outras oportunidades e fontes diversificadas | Aderência PPA: Ampliar a qualidade dos ensinos médio, técnico e superior, preparando cidadãos e cidadãs para lidar com os desafios profissionais e éticos em um mundo em intensa transformação tecnológica. -Ampliar o desenvolvimento da ciência, tecnologia e inovação para o fortalecimento do Sistema Nacional de CT&amp;I, a cooperação Estado, institutos de pesquisa-empresas e a cooperação internacional para superação de desafios tecnológicos e ampliação da capacidade</t>
  </si>
  <si>
    <t xml:space="preserve">Descrição: Transporte para permitir que servidores e estudantes possam se deslocar até o Campus de organização da JIC. Organização dos eventos, previsão de palestrantes, avaliadores ad hoc, organização da logística dos eventos. Premiação dos melhores trabalhos. Passagens para palestrantes se deslocarem até o Campus de organização da JIC | Indicador: Número de trabalhos apresentados e publicados nos eventos | Meta: Promover a realização de 1 (um) evento científico para a pesquisa e 1 (um) evento científico para a Pós-Graduação, por campus, em 2025 | Justificativa: Socialização das pesquisas científicas e tecnológicas e das dissertações realizadas na UFFS e por outras Instituições. Fortalecimento do Programa de Iniciação Científica e Tecnológica, das produções acadêmicas dos discentes da Pós-Graduação, reconhecendo a qualidade dos trabalhos desenvolvidos na UFFS, dando visibilidade à Universidade no âmbito nacional | Aderência PDI: Objetivo 04 - Desenvolvimento da Pesquisa Científica, da Tecnologia e da Inovação | Aderência PPA: 0361 - Aprimorar as atividades de regulação e supervisão das instituições e cursos da educação superior com vistas a promover a qualidade da educação superior. Ampliar a qualidade dos ensinos médio, técnico e superior, preparando cidadãos e cidadãs para lidar com os desafios profissionais e éticos em um mundo em intensa transformação tecnológica. -Ampliar o desenvolvimento da ciência, tecnologia e inovação para o fortalecimento do Sistema Nacional de CT&amp;I, a cooperação Estado, institutos de pesquisa-empresas e a cooperação internacional para superação de desafios tecnológicos e ampliação da capacidade</t>
  </si>
  <si>
    <t xml:space="preserve">Descrição: Disponibilizar recursos financeiros para pagamento dos artigos científicos que receberão atribuição de DOI em 2020 e pagamento da anuidade da institucional ABEC e pagamento por periódico | Indicador: Número de DOI atribuídos a artigos indexados nas bases de dados | Meta: Atribuir DOI a 100% dos artigos científicos publicados nos periódicos da UFFS | Justificativa: Fortalecer os periódicos da UFFS e possibilitar a avaliação dos artigos científicos de acordo com o Qualis CAPES | Aderência PDI: Objetivo 05 - Fortalecimento da Produção Científica e Tecnológica Institucionais | Aderência CPA: Prioridade: Aplicar soluções tecnológicas que simplifiquem processos e procedimentos de atendimento ao público</t>
  </si>
  <si>
    <t xml:space="preserve">Descrição: A solução será utilizada para detecção de possíveis plágios em trabalhos de conclusão de curso como monografias, dissertações, teses e relatórios, bem como em artigos científicos de periódicos da UFFS, dentre outras finalidades | Indicador: Trabalhos submetidos à verificação | Meta: Garantir a confiabilidade em 100% dos trabalhos acadêmicos e científicos da UFFS em 2025 | Justificativa: Prevenir e detectar possíveis plágios em trabalhos acadêmicos e científicos da UFFS | Aderência PDI: Objetivo 05 - Fortalecimento da Produção Científica e Tecnológica Institucionais | Aderência CPA: Prioridade: Aplicar soluções tecnológicas que simplifiquem processos e procedimentos de atendimento ao público</t>
  </si>
  <si>
    <t xml:space="preserve">Descrição: Fomento aos servidores da UFFS para reembolso de taxas de publicações de artigos em periódicos pagos | Indicador: Número de reembolsos de taxas de publicações | Meta: Garantir a confiabilidade em 100% dos trabalhos acadêmicos e científicos da UFFS em 2025 | Justificativa: Alguns periódicos nacionais e internacionais cobram taxa para publicação de artigos em suas edições. Visando aumentar as publicações da UFFS nos diversos periódicos com estratos superiores Qualis/CAPES ou fator de impacto relevante, a UFFS prevê a manutenção de edital conjunto entre PROPEPG, PROEC e AGIITEC, de demanda contínua, ou outro instrumento normativo que contemple o ressarcimento aos servidores da UFFS que pretendem publicar nestes periódicos | Aderência PDI: Objetivo 05 - Fortalecimento da Produção Científica e Tecnológica Institucionais | Aderência CPA: Prioridade: Participar de atividades e estudos que se relacionem com a melhoria do exercício de suas funções</t>
  </si>
  <si>
    <t xml:space="preserve">Descrição: Esta ação visa o planejamento de despesas com a manutenção de atividades administrativas da PROPEPG, como reuniões de trabalho, visitas técnicas, representação institucional em órgãos e eventos nacionais, realização de eventos esporádicos, e aquisição de materiais, de acordo com a necessidade | Indicador: Atendimento de 100% das demandas de diárias. Atendimento de 100% das demandas de passagens. Atendimento de 100% das demandas de diplomas e certificados. Contratação de 2 estagiários | Meta: Pagamento de diárias para atender às demandas da Pró-Reitoria. Pagamento de passagens para atender às demandas da Pró-Reitoria. Aquisição de formulários para emissão de diplomas e certificados. Contratação de estagiários para atender às demandas da Pró-Reitoria | Justificativa: A gestão da PROPEPG envolve uma série de atividades administrativas que demandam recursos para transporte e deslocamento de servidores a serviço, bem como decisões estratégicas nas áreas inerentes à pesquisa e à pós-graduação que dependam de recursos orçamentários | Aderência PDI: Objetivo 10 - Gestão Universitária para Apoio ao Ensino, Pesquisa, Extensão e Cultura | Aderência CPA: Prioridade: Ser capaz de tomar decisões em situações urgentes | Aderência PPA: 0359 - Promover o fortalecimento da internacionalização da educação superior por meio do desenvolvimento de ações que promovam uma perspectiva global, intercultural e de cooperação e que contribuam com a melhoria da qualidade e da relevância do ensino, da pesquisa, da extensão e da inovação desenvolvidas pelas instituições de educação superior (IES). 0361 - Aprimorar as atividades de regulação e supervisão das instituições e cursos da educação superior com vistas a promover a qualidade da educação superior</t>
  </si>
  <si>
    <t xml:space="preserve">Descrição: Gestão dos recursos financeiros provindos de editais externos de fomento à Pesquisa e Pós-Graduação, recebidos pela UFFS via pagamento de GRU. #A CAPTAR# | Indicador: Convênios firmados entre a UFFS e agências de fomento em Pesquisa e Pós-Graduação. Número de GRUs emitidas para execução dos convênios. #A CAPTAR# | Meta: Garantir a execução de 100% dos recursos de convênios firmados entre a UFFS e agências de fomento em Pesquisa e a Pós-Graduação. #A CAPTAR# | Justificativa: Os convênios firmados entre a UFFS e a Fundação Araucária, agência de fomento do Paraná, preveem o repasse de recursos à UFFS via pagamento de GRU. Os valores entram na conta da UFFS e precisam estar lançados na LOA para que sejam executados. Portanto, esta demanda entra como uma ação no Planejamento Anual da PROPEPG, para que seja contemplado no orçamento. Importante destacar que se trata de recursos externos, portanto, não entram no orçamento institucional. Dos recursos previstos estão: Editais de bolsas de IC e IT PIBIC/PIBITI, editais de bolsas PIBIS, editais de bolsas de Pós-Graduação (Mestrado e Doutorado, Técnico e Sênior). #A CAPTAR# | Aderência PDI: Objetivo 02 - Desenvolvimento da Pós-Graduação Stricto Sensu; Objetivo 05 - Fortalecimento da Produção Científica e Tecnológica Institucionais. #A CAPTAR# | Aderência CPA: Desenvolver estratégias para integrar o conhecimento de áreas afins e potencializar o aprendizado. #A CAPTAR# | Aderência PPA: 0357 - Apoiar a formação em nível de mestrado para a melhoria e o fortalecimento da ciência, das artes, da cultura, da tecnologia e da inovação e suas estruturas, incluindo ações indutoras para o enfrentamento das desigualdades regionais e vulnerabilidades sociais para o desenvolvimento sustentável do país. 0360 - Promover a criação e o fortalecimento de ecossistemas de inovação nas Universidades, com vistas a impulsionar a capacidade de pesquisa, desenvolvimento e empreendedorismo. #A CAPTAR# | Aderência PO NVSL: #A CAPTAR#</t>
  </si>
  <si>
    <t xml:space="preserve">Descrição: Contrapartida de recursos institucionais de fomento aos pesquisadores, para despesas correntes e de capital, por meio termos de outorga em subprojetos contemplados em edital conjunto com a FAPESC | Indicador: Número de produções qualificadas, tais como: patentes/software, artigos de periódicos, livros e capítulos. Resultados apresentados em eventos da UFFS e em eventos externos (Regionais, Nacionais e Internacionais) | Meta: Lançar, ao menos, um edital de fomento à Pesquisa, em conjunto com a FAPESC, em 2025 | Justificativa: Fortalecer os grupos de pesquisa e programas de pós-graduação, qualificando os indicadores de produção científica e tecnológica da UFFS | Aderência PDI: Objetivo 05 - Fortalecimento da Produção Científica e Tecnológica Institucionais | Aderência CPA: Prioridade: Participar de atividades e estudos que se relacionem com a melhoria do exercício de suas funções</t>
  </si>
  <si>
    <t xml:space="preserve">Descrição: Fomento para implantação de cursos de Especialização à distância pela Universidade Aberta do Brasil, em parceria com Instituições Públicas Federais e Munícipios nos três estados do Sul do Brasil. Tendo em vista a característica das ofertas, em que há articulação com outras instituições e os Polos são em diferentes munícipios, há constante demanda por deslocamento aos Polos, e reuniões na CAPES. Com base no Plano Plurianual 2024-2027 e considerando as propostas de novos cursos de Residência Médica, Uniprofissional e Multiprofissional em avaliação no MEC, essa ação visão planejamento de despesas com deslocamentos e reuniões de trabalho com os cenários de prática dos diferentes munícipios em que a UFFS possui e possuirá programas | Indicador: Número de Cursos de Especialização. Número de cursos de Residências Médicas, Multiprofissionais e Uniprofissionais | Meta: Garantir a implantação dos cursos de Especialização pela UAB. Aumentar o número de cursos de Residências em Saúde | Justificativa: Fortalecimento da pós-graduação Lato Sensu e ampliação do acesso a cursos de Especialização gratuitos | Aderência PDI: Objetivo 03 - Desenvolvimento da Pós-Graduação lato sensu | Aderência PPA: 0461 - Oferecer aos professores e profissionais da educação básica a formação continuada por meio de especializações, mestrados e doutorados, ofertados de forma presencial e a distância. 0354 - Incentivar o aumento de vagas e a criação de novos cursos médicos nas Universidades Federais, com ênfase em regiões com maior carência de profissionais, otimizando a capacitação dos profissionais em área da saúde em nível de pós-graduação. 0356 - Fortalecer os cenários de prática e o exercício da preceptoria para a graduação, pós-graduação e residências em saúde</t>
  </si>
  <si>
    <t xml:space="preserve">Descrição: Assessorar o Reitor no planejamento e execução das atividades relacionadas à Pró-Reitoria | Indicador: Número de ações e atividades realizadas com foco em gestão de desempenho | Meta: Atender as demandas de assessoria com foco no desempenho da gestão. Número de atividades realizadas com resolutividade | Justificativa: Necessidade de aperfeiçoamento contínuo da gestão com foco estratégico e desempenho institucional | Aderência PDI: A ação materializa o PDI 2019-2023 (eixo: 8 (pág. 176); Item 8.3 (pág. 187); Itens 8.3.1 (pág. 189) e 8.3.2 (pág. 191), e o PDI 2025-2032 (Eixo 4 - Governança pública, estrutura organizacional e administrativa e seus respectivos temas estruturantes específicos e transversais) | Aderência CPA: A ação contribui para melhorar o desempenho institucional da UFFS (eixo 1 - Planejamento e Avaliação Institucional) e (eixo 3 - Políticas Acadêmicas), ambos avaliados com notas abaixo de 3 em 2024 | Aderência PPA: PPA 2024-2027 (objetivos 0351 e 0362) | Aderência PO NVSL: A ação está em consonância como o Plano Novo Viver Sem Limite (eixos: I, II, III, IV e V) - págs. 13 a 25)</t>
  </si>
  <si>
    <t xml:space="preserve">Descrição: Gerenciar a organização, sistematização, elaboração e validação do PDI 2025-2032 e entrega ao Conselho Curador (CONCUR) e ao CONSUNI | Indicador: Número de processos de gestão da metodologia de produção do PDI 2025-2032 (Publicação de três Portarias: Coordenação Geral, Comissão de Sistematização e Comissão de Validação, 1º Seminário do PDI (fase diagnóstica), organização dos GTs temáticos para produção do diagnóstico, publicação do documento final do diagnóstico do PDI, 2º Seminário do PDI (fase normativa), criação dos GTs por eixos estratégicos, temas estruturantes transversais, publicização do PDI, envolvimento com a Comunidade e Atores Institucionais | Meta: Produção do PDI 2025-2032 até abril de 2025 | Justificativa: Atender o Art. 21 do Decreto 9.235/2017 e projetar a UFFS para o novo ciclo de desenvolvimento institucional | Aderência PDI: A ação materializa o PDI 2019-2023 (eixo: 8 (pág. 176); Item 8.3 (pág. 187); Itens 8.3.1 (pág. 189) e 8.3.2 (pág. 191), e o PDI 2025-2032 (Eixo 4 - Governança pública, estrutura organizacional e administrativa e seus respectivos temas estruturantes específicos e transversais) | Aderência CPA: A ação contribui para melhorar o desempenho institucional (eixo 1 - Planejamento e Avaliação Institucional) e (eixo 3 - Políticas Acadêmicas), ambos avaliados com notas abaixo de 3 em 2024 | Aderência PPA: PPA 2024-2027 (objetivos 0351 e 0362) | Aderência PO NVSL: A ação está em consonância como o Plano Novo Viver Sem Limite (eixos: I, II, III, IV e V) - págs. 13 a 25)</t>
  </si>
  <si>
    <t xml:space="preserve">Descrição: Coordenar a coleta e organização dos dados disponíveis nos diversos órgãos da Universidade | Indicador: Número de painéis ou base de dados disponíveis | Meta: Organizar três painéis de dados | Justificativa: Cumprir o Plano de Ação Gerencial da PROPLAN e as atribuições elencadas na Unidade SIGRH | Aderência PDI: A ação fortalece o desenvolvimento institucional no âmbito da responsabilidade social (item 7 do PDI (pág. 150) e subitem 7.3 (pag. 159). Previsão de painéis de indicadores, ações de transparência e divulgação de informações institucionais | Aderência CPA: A transparência na execução dos recursos teve uma nota ruim (2,31) na última vez que foi avaliada em 2021 | Aderência PO NVSL: A ação está em consonância como o Plano Novo Viver Sem Limite (eixos: I, II, III, IV e V) - págs. 13 a 25)</t>
  </si>
  <si>
    <t xml:space="preserve">Descrição: Contratação de licença ou aquisição de software especializado em planejamento estratégico integrado | Indicador: Número de licenças adquiridas | Meta: Adquirir uma licença | Justificativa: Cumprir a Resolução nº 52/2023 - CONSUNI - CAPGP (10.17.05), que estabelece as normas, diretrizes e metodologia para o planejamento institucional da Universidade Federal da Fronteira Sul (UFFS) | Aderência PDI: Construção do planejamento anual previsto no item 8.3 do PDI | Aderência CPA: A participação na elaboração do planejamento orçamentário teve uma nota ruim (2,31) na última vez que foi avaliada em 2021 | Aderência PO NVSL: A ação está em consonância como o Plano Novo Viver Sem Limite (eixos: I, II, III, IV e V) - págs. 13 a 25)</t>
  </si>
  <si>
    <t xml:space="preserve">Descrição: Cumprimento de obrigação fiscal | Indicador: Pagamento anual da obrigação fiscal realizado | Meta: Realizar um pagamento anual | Justificativa: Cumprir a Lei nº 9.715, de 25 de novembro de 1998 | Aderência PDI: A referida ação atende aos pressupostos do desenvolvimento institucional (PDI 2025-2031), item 11 (pág. 256), subitens 11.1 (pág. 256) e 11.2 (págs. 256 a 259) | Aderência PO NVSL: A ação está em consonância como o Plano Novo Viver Sem Limite (eixos: I, II, III, IV e V) - págs. 13 a 25)</t>
  </si>
  <si>
    <t xml:space="preserve">Descrição: Qualificação permanente e compartilhamento de capacitações realizados pelos servidores da Unidade | Indicador: Número de capacitações realizadas e compartilhamento de conteúdos entre os servidores da Unidade em áreas específicas e transversais da Unidade | Meta: Atender 100% das demandas de capacitação e de cursos de curta duração prospectados na Unidade | Justificativa: Qualificação e atualização permanente dos servidores da Unidade em áreas específicas e transversais | Aderência PDI: A ação adere aos objetivos institucionais de promoção da excelência administrativa por meio de políticas e programas de capacitações voltados para os servidores docentes e técnico-administrativos em educação (item 8 do PDI (pág. 176) | Aderência CPA: A participação de servidores da Unidade em eventos científicos e técnicos, caracteriza uma ação de melhoria no âmbito da CPA com nota avaliada em 3,64 em 2023 | Aderência PO NVSL: A ação está em consonância como o Plano Novo Viver Sem Limite (eixos: I, II, III, IV e V) - págs. 13 a 25)</t>
  </si>
  <si>
    <t xml:space="preserve">Descrição: Diárias e passagens. Administração de recursos humanos, financeiros, materiais e tecnológicos, dando suporte ao planejamento e gerenciamento das atividades dos Campi e Reitoria no que se refere as manutenções prediais e de infraestrutura, incluindo providências de materiais de suprimento e contratações de serviços necessários às atividades envolvidas no funcionamento dos Campi. Emissão de anotações de registro de responsabilidade técnica, taxas de alvarás etc. Administração de recursos humanos, financeiros, materiais e tecnológicos, dando suporte ao planejamento e gerenciamento das atividades dos Campi e Reitoria no que se refere as manutenções prediais e de infraestrutura, incluindo providências de materiais de suprimento e contratações de serviços necessários às atividades envolvidas no funcionamento dos Campi | Indicador: Número de visitas técnicas aos campi; número de viagens para capacitações dos servidores. Número de ARTs ou RRTs emitidas e sua relação com os projetos, orçamentos, fiscalização de obra realizados | Meta: Meta 1 - Previsão de uma visita técnica em cada um dos campi anualmente, ou seja, seis viagens. Cada viagem com três a quatro servidores da SEO, a depender da área técnica. Meta 1 - Emissão de Anotações ou Registros de responsabilidade técnica para os projetos e orçamentos das obras a serem licitadas, bem como dos aditivos | Justificativa: Esta ação visa dar viabilidade às ações da SEO nos campi, com viagens da equipe técnica de arquitetura e urbanismo e engenharias para levantamento de campo, diligências, fiscalização de obras, acompanhamento e gestão dos contratos, assistência técnica aos profissionais dos campi. As visitas técnicas são fundamentais para fazer testes, aferições em equipamentos, serviços, qualidade de materiais, medições, levantamento técnico de situações problemas para elaboração de projetos e atividades de manutenção predial, elétrica e de equipamentos. Uma obra exige de 4 a 5 ARTs e um RRT a depender da complexidade do projeto. Na elaboração de aditivos, fiscalização de obra deve-se emitir uma ART. A demanda é estimada para os técnicos das Assessorias de Infraestruturas dos campi também. Esta ação visa oferecer serviços de qualidade e seguros para as atividades técnicas de arquitetura e urbanismo e engenharia, cumprindo as obrigações legais do exercício profissional e da responsabilidade técnica junto aos respectivos Conselhos de Classe. Cumprir as exigências legais de licenciamento dos órgãos municipais, estaduais e federais | Aderência PDI: Objetivo 11 do PDI - manutenção e adequação da infraestrutura; Objetivo 12 do PDI - Implantação, Expansão e Reestruturação da Infraestrutura | Aderência CPA: Eixo 5 - infraestrutura física | Aderência PPA: 0351 - Promover a consolidação da infraestrutura física das universidades federais, considerando a acessibilidade e sustentabilidade | Aderência PO NVSL: Eixo 3 Acessibilidade e Tecnologia Assistiva</t>
  </si>
  <si>
    <t xml:space="preserve">Descrição: Serviços de manutenção predial, com dedicação exclusiva de mão de obra, fornecimento de materiais e serviços sob demanda todos os campi. Serviços de manutenção elétrica, com dedicação exclusiva de mão de obra, fornecimento de materiais e serviços sob demanda dos campi. Intervenção nas usinas fotovoltaicas Chapecó e Erechim. Manutenção preventiva e corretiva sob demanda dos sistemas de climatização e de renovação de arde ar-condicionado Campus Chapecó- Reitoria, Realeza e Passo Fundo. Manutenção (corretivas, preventivas e preditivas) de elevadores dos Campi. Serviços periódicos de controle de pragas (desinsetização, desratização e desalojamento de pragas e infestações) e higienização e desinfecção de reservatórios de água potável e de reuso. Campi de Chapecó, Passo Fundo, Erechim, Laranjeiras do Sul e Realeza. Serviços de manutenção em extintores e mangueiras do sistema de prevenção contra incêndios. Recuperação, impermeabilização e pintura de fachadas de edificações | Indicador: Número de contratos em operação e de processos licitatórios executados; número de ações corretivas, preventivas e preditivas. Número de contratos em operação e de processos licitatórios executados. Número de contratos em operação; número de ações desenvolvidas; volume de reservatórios limpos. Número de contratos em operação; número de equipamentos atendidos e ações corretivas, preventivas e preditivas. Área de pintura executada | Meta: Meta 1 - Acompanhamento dos contratos vigentes; Meta 2 - Processo licitatório e contratos de prestação de serviços em operação. Meta 1 - Acompanhamento dos 6 contratos vigentes; Meta 2 - 01 processo licitatório e 02 contratos de prestação de serviços em operação RE e LS. Meta 1 - Acompanhamento dos 6 contratos vigentes; Meta 2 - 01 processo licitatório e 01 contrato de prestação de serviços em operação. Meta 1 - Acompanhamento dos 6 contratos vigentes, no total dos seis campi temos 27 elevadores; Meta 2 - 01 processo licitatório e 03 contratos de prestação de serviços em operação para os campi Chapecó, Laranjeiras do Sul e Realeza. Meta 1 - 01 processo licitatório Meta 2 - contratos de prestação de serviços em operação em 5 campi. Meta 1 - Acompanhamento dos contratos vigentes; Meta 2 - Realizar manutenção de extintores e mangueiras em 5 campi. Meta 1 - Pintura externa do Bloco de professores (ou área equivalente) em 3 campi | Justificativa: Esta ação visa manter as condições necessárias de funcionamento predial e garantir a manutenção/conservação da estrutura física e da infraestrutura da instituição. Para garantir segurança contra incêndio e pânico à comunidade universitária e proteger o patrimônio institucional, atender a demanda à legislação municipal, estadual e federal no tema e regularizar os alvarás de funcionamento das edificações que se encontram irregulares | Aderência PDI: Objetivo 11 do PDI - manutenção e adequação da infraestrutura, objetivo específico 11, metas 1 e 2 | Aderência CPA: Eixo 5 - infraestrutura física | Aderência PPA: 0351 - Promover a consolidação da infraestrutura física das universidades federais, considerando a acessibilidade e sustentabilidade. Eixo 2, objetivo estratégico 2.8; 0351 - Promover a consolidação da infraestrutura física das universidades federais, considerando a acessibilidade e sustentabilidade | Aderência PO NVSL: Eixo 3 Acessibilidade e Tecnologia Assistiva</t>
  </si>
  <si>
    <t xml:space="preserve">Descrição: Aditivos e reajuste de contratos | Indicador: Número de processos de aditivos de obras; número de processos de reajuste e reequilíbrio | Meta: Meta 1 - Elaborar peças técnicas e documentais para processos de aditivos; Meta 2 - Realizar cálculos de reajuste e reequilíbrio proporcionais aos contratos em andamento | Justificativa: Esta ação visa garantir a execução dos contratos com atendimento de demandas complementares não previstas nas obras, bem como honrar os contratos no tocante aos reajustes e reequilíbrios | Aderência PDI: Objetivo 12 do PDI - Implantação, Expansão e Reestruturação da Infraestrutura | Aderência CPA: Eixo 5 - infraestrutura física | Aderência PPA: 0351 - Promover a consolidação da infraestrutura física das universidades federais, considerando a acessibilidade e sustentabilidade | Aderência PO NVSL: Eixo 3 Acessibilidade e Tecnologia Assistiva</t>
  </si>
  <si>
    <t xml:space="preserve">Descrição: Reforma dos restaurantes universitários do Campus Erechim e Cerro Largo. Centro de referência em controle da qualidade de alimentos (CRCQA) - Realeza. Centro de Pedagogia da Alternância Laranjeiras do Sul. Segunda etapa do Restaurante Universitário e Cantina Campus Passo Fundo-RS. Centro de acolhimento indígena Campus Chapecó. Centro de Formação em Alternância Erechim. Reforma Cobertura Laboratórios do Campus Erechim. Bloco de Salas de Aula modular padrão para Cerro Largo - RS. Coberturas entre blocos Campus Chapecó. Ligação externa rede pública de abastecimento de água SANEPAR - Campus Laranjeiras do Sul. Reservatório central de água para o Campus Laranjeiras do Sul. Adequações instalações preventivas contra incêndios (PCI) em diversas edificações do Campus Realeza. Adequação da Acessibilidade da edificação da Biblioteca Central no campus Chapecó. Adequações instalações preventivas contra incêndios (PCI) da Unidade Seminário e Bloco A campus Cerro Largo. Elaboração e aprovação de projetos hidrossanitários campus Laranjeiras do Sul | Indicador: Projetos elaborados; obra contratada. Projetos elaborados e aprovados; obra contratada. Obra contratada | Meta: Meta 1 - Elaborar projetos de arquitetura e urbanismo e engenharias ; Meta 2 - Licitar e contratar as obras; Meta 3 - Fiscalizar e fazer a gestão da obra. Meta 1 - Licitar e contratar 1352,24 m² de área construída e 443,44 m² de implantação; Meta 2 - Fiscalizar e fazer a gestão da obra. Meta 1 - Elaborar projetos de arquitetura e urbanismo e engenharias para 1.200 m² de área construída; Meta 2 - Licitar e contratar a obra. Meta 1 - Licitar e contratar 1064,58 m² de área construída; Meta 2 - Fiscalizar e fazer a gestão da obra. Meta 1 - Elaborar projetos de arquitetura e urbanismo e engenharias para 600 m² de área construída; Meta 2 - Licitar e contratar a obra. Meta 1 - Desenvolver os projetos de arquitetura e urbanismo e de engenharia para reforma das coberturas; Meta 2 - Licitar e contratar as obras. Meta 1 - Elaborar projetos de arquitetura e urbanismo e engenharias para 300 m² de área construída; Meta 2 - Licitar e contratar a obra. Meta 1 - Licitar e contratar as obras; Meta 2 - Fiscalizar e fazer a gestão da obra. Meta 1 - Licitar a obra. Meta 1 - Elaborar projetos de arquitetura e urbanismo e engenharias ; Meta 2 - Licitar e contratar a obra. Meta 1 - Desenvolver os projetos para PCI; Meta 2 - Aprovar os projetos PCI; Meta 3 - Licitar e contratar as obras de adequação. Meta 1 - Desenvolver os projetos de adequação de acessibilidade para 7.769,68 m²; Meta 2 - Conseguir o alvará de aprovação do projeto; Meta 3 - Licitar a execução da obra. Meta 1 - Desenvolver os projetos de PCI; Meta 2 - Aprovar os projetos PCI; Meta 3 - Licitar e contratar as obras de adequação. Meta 1 - Elaborar projetos hidrossanitários e de engenharia civil para a adequação e/ou execução de rede interna de abastecimento de água potável; Meta 2 - Aprovar os projetos na SANEPAR; Meta 3 - Licitar e contratar a obra | Justificativa: Recuperar edificações existentes que se encontram muito comprometidas na sua usabilidade devido às patologias que apresenta, sobretudo nas coberturas, instalações elétricas e mecânicas. Atender a demanda do campus com vistas às atividades ensino, pesquisa e extensão. Atender a demanda do campus com vistas às atividades de educação do campo em regime de alternância. Finalizar a obra que se encontra em execução da primeira etapa e entregar ao Campus uma edificação adequada para alimentação da comunidade universitária. Atender a demanda do campus com vistas ao atendimento de estudantes em situação de vulnerabilidade socioeconômica. Atender as demandas do campus de resolução de problemas nas coberturas das edificações, garantindo conforto, segurança e salubridade nos espaços de ensino, pesquisa e extensão. Para proporcionar à comunidade acadêmica áreas cobertas que interligam as edificações, principalmente em dias com intempéries. Viabilizar uma fonte segura de abastecimento de água para o Campus Laranjeiras do Sul, já que as ações de abertura de poços artesianos vêm se mostrado inviáveis nas diversas tentativas nos anos anteriores. Aproveitamento de oportunidade da ampliação da rede de água potável da SANEPAR para Rio Bonito do Iguaçu que se encontra em obras próximas ao Campus. Viabilizar uma fonte segura de abastecimento de água para o Campus Laranjeiras do Sul, para consumo e reserva técnica de incêndio, já que a estrutura do reservatório existente apresenta comprometimento estrutural significativo. Para garantir segurança contra incêndio e pânico à comunidade universitária e proteger o patrimônio institucional, atender a demanda à legislação municipal, estadual e federal no tema e regularizar os alvarás de funcionamento das edificações que se encontram irregulares. Para atender a demanda à legislação municipal, estadual e federal no tema da acessibilidade da edificação e regularizar o alvará de habite-se e funcionamento da edificação que se encontra irregular. Cumprir as exigências legais e construtivas para a ligação de água potável com a SANEPAR | Aderência PDI: Objetivo 11 do PDI - manutenção e adequação da infraestrutura, objetivo específico 31, meta 1 ; objetivo específico 14. Objetivo 12 do PDI - Implantação, Expansão e Reestruturação da Infraestrutura. Objetivo 11 do PDI - manutenção e adequação da infraestrutura, objetivo específico 35, metas 1 , 2 e 3. Objetivo 11 do PDI - manutenção e adequação da infraestrutura, objetivo específico 33, metas 1 , 2 e 3 | Aderência CPA: Eixo 5 - infraestrutura física | Aderência PPA: 0351 - Promover a consolidação da infraestrutura física das universidades federais, considerando a acessibilidade e sustentabilidade. Eixo 1, objetivo estratégico 1.8; 0351 - Promover a consolidação da infraestrutura física das universidades federais, considerando a acessibilidade e sustentabilidade. Eixo 1, objetivo estratégico 11; Eixo 2, objetivo estratégico 2.12. Eixo 2, objetivo estratégico 2.8; 0351 - Promover a consolidação da infraestrutura física das universidades federais, considerando a acessibilidade e sustentabilidade | Aderência PO NVSL: Eixo 3 Acessibilidade e Tecnologia Assistiva</t>
  </si>
  <si>
    <t xml:space="preserve">Descrição: BRS Suprimentos Corporativos S/A | Indicador: Manter contrato ativo e realizar as solicitações de suprimentos conforme demanda | Meta: Assegurar que 100% das solicitações sejam realizadas de forma adequada com a entrega dos suprimentos | Justificativa: Essencial para a sustentação do serviço de AVN | Aderência PDI: Objetivo 11 - Manutenção e adequação da Infraestrutura | Aderência CPA: Eixo 5: Infraestrutura Física -3.1.5.10 Recursos de Tecnologias de Informação e Comunicação | Aderência PPA: 0351- Promover a consolidação e a expansão da infraestrutura física das universidades federais, considerando a acessibilidade e sustentabilidade</t>
  </si>
  <si>
    <t xml:space="preserve">Descrição: Acordo de cooperação técnica com UFRN | Indicador: Manter acordo ativo e realizar o acompanhamento das atividades | Meta: Garantir os recursos necessários para os projetos de implantação dos sistemas SIG na UFFS | Justificativa: Indispensável para a sustentação de serviços referentes aos sistema SIG | Aderência PDI: Objetivo 11 - Manutenção e adequação da Infraestrutura, Objetivo específico 2 - Manter e atualizar licenças de software e suporte da infraestrutura de aplicações | Aderência CPA: Eixo 5: Infraestrutura Física -3.1.5.10 Recursos de Tecnologias de Informação e Comunicação | Aderência PPA: 0351- Promover a consolidação e a expansão da infraestrutura física das universidades federais, considerando a acessibilidade e sustentabilidade</t>
  </si>
  <si>
    <t xml:space="preserve">Descrição: Outsourcing Impressão - Simpress. DFD - 192/2024 - Ativos de rede de computadores. DFD - 170/2024 - Computadores. Workspace Google - RNP. UPS e Climatização. Garantia Storages DELL/EMC Data Center. Licenças Webex para Salas Virtuais e Endpoints. Central de Incêndio. UPS e Climatização -Peças. Garantia Data Domain. Suporte e Atualização Oracle. Serviço de Telefonia Comutada - Cerro Largo. Certificados Digitais e-CPF. Serviço de Telefonia Comutada - Chapecó. Software Autoplágio. Garantia Servidores HP dos Campi. Serviço de Telefonia Comutada - Laranjeiras do Sul. DFD - 194/2024 - Equipamentos de TIC. Serviço de Telefonia Comutada - Erechim. Serviço de manutenção do Software Pergamum. Mensalidade Parc - Chapecó. Serviço de Telefonia Comutada - Realeza. DFD - 198/2024 - Itens de TIC. DFD - 299/2024 - Materiais de TIC. Serviço de Telefonia Comutada - Passo Fundo. Telefonia Móvel. DFD - 239/2024 - Serviço de telefonia móvel institucional. DFD - 235/2024 - Solução de firewall. Software Asktimetables. DFD - 279/2024 - Solução de provimento de equipamentos e acessórios para o campus de Chapecó. E-Sig. DFD - 248/2024 - Solução de controle de acesso. DFD - 195/2024- Solução de Suprimentos de Software da Plataforma Adobe. DFD - 244/2024 - Licença do Software Matlab. DFD - 246/2024 - Licença de Software para gerenciamento de consultas e prontuários. DFD - 245/2024 - Licença de um software que realize cálculos nutricionais e planejamento dietético. DFD - 247/2024 - Licença de Software Anual (Software para Transcrição de Áudio e Vídeo). DFD - 240/2024 - Sistema - Integra SIAFI-SERPRO. DFD - 196/2024 - Sistema - Power Automate. DFD - 197/2024 - Software para Otimização de Processos - Protimiza | Indicador: Manter o contrato ativo e realizar a gestão dele. Disponibilizar ata de registros de preços com o quantitativo planejado na demanda. Disponibilizar recursos de softwares para atendimento de atividades acadêmicas. Planejar e enviar para licitação as aquisições aprovadas. Manter o TED ativo e gerir o convênio | Meta: Manter 100% dos serviços de TIC da UFFS em funcionamento. Realizar a contratação (empenho, liquidação e pagamento) de 100% das requisições aprovadas pelas instâncias. Atender 100% das solicitações por certificados aprovados. Realizar a contratação (empenho, liquidação e pagamento) de 100% das licitações homologadas. Implantar a solução e operacionalizar o recurso ao demandante no ano de 2025. Garantir os recursos necessários para os projetos de implantação dos sistemas SIG na UFFS (Programa1 SETI PPA 2021-2023) | Justificativa: Essencial para o funcionamento institucional e para a sustentação dos serviços de impressão institucional. Atualização, substituição de ativos e modernização de tecnologias de rede de computadores. Atualização, substituição de equipamentos e modernização de tecnologias do parque de computadores da UFFS. Indispensável para sustentação do serviço de e-mail institucional e demais recurso da plataforma Google Workspace. Indispensável para a integridade da infraestrutura do Data center e seus serviços. Indispensável para o armazenamento e segurança dos dados institucionais. Essencial para sustentação do serviço de salas virtuais e equipamentos de videoconferência. Indispensável para a o backup dos dados institucionais. Indispensável para a sustentação do serviço de SGBD de sistemas de informação institucionais. Indispensável para sustentação do serviço de telefonia fixa comutada. Indispensável para a sustentação do serviço de emissão de certificados digitais e-CPF. Essencial para a sustentação do serviço de verificação de similaridade. Indispensável para a sustentação de infraestrutura de TIC local de cada campi. Atualização, substituição, provimento de equipamentos e modernização de tecnologias do parque de equipamentos da UFFS. Sustentação de sistema de gerenciamento de bibliotecas. Indispensável para a sustentação de serviços relacionados ao Parc - Chapecó. Provimento de consumíveis TIC. Provimento de Materiais de TIC não providos pelo AVN. Indispensável para o sustentação do serviço de comunicação móvel. Nova contratação do serviço de telefonia móvel institucional. Essencial para a segurança de rede da UFFS e controle de incidentes de segurança. Sustentação de sistema de ensalamento em uso no campus de Realeza/PR. Atualização, substituição de equipamentos e modernização de tecnologias do parque de computadores do campus Chapecó. Considerando a força de trabalho de TI da UFFS disponível para implantação dos Módulos dos Sistemas SIGs, o tempo para disponibilização deles será longo. Uma alternativa seria contratar uma implantadora para aumentar ritmo de implantação. Para prover solução de controle de acesso para laboratórios e espaços críticos. Essencial para a execução de atividades técnicas da DCS. Será considerado no orçamento da DCS. Atendimento de demanda softwares para campi da UFFS. Atendimento de demanda por API. Atendimento de ferramentas para automatização | Aderência PDI: Objetivo 11 - Manutenção e adequação da Infraestrutura. Objetivo 11 - Manutenção e adequação da Infraestrutura, Objetivo específico 4 - Manter e atualizar o parque de equipamentos de TI. Objetivo 11 - Manutenção e adequação da Infraestrutura, Objetivo específico 2 - Manter e atualizar licenças de software e suporte da infraestrutura de aplicações. Objetivo 11 - Manutenção e adequação da Infraestrutura, Objetivo específico 3 - Promover e aprimorar a segurança da tecnologia da informação e comunicação na UFFS. PROPEPG: Objetivo 5 - Fortalecimento da Produção Científica e Tecnológica Institucionais, Objetivo específico 1 - Organizar as ações de implantação para o funcionamento da Política de Periódicos e do portal de Periódicos Eletrônicos da UFFS. Objetivo 11 - Manutenção e adequação da Infraestrutura, Objetivo específico 4 - Manter e atualizar o parque de equipamentos de TI Objetivo 10 - Gestão Universitária para apoio ao Ensino, à Pesquisa, Extensão e Cultura, Objetivo específico 26 - Fortalecer e incentivar as ações para a institucionalização do processo administrativo e documentos eletrônicos no âmbito da UFFS até 2018 | Aderência CPA: Eixo 5: Infraestrutura Física -3.1.5.10 Recursos de Tecnologias de Informação e Comunicação. Eixo 5: Infraestrutura Física-3.1.5.1 Instalações Administrativas-Ações: Pleitear acréscimo orçamentário para atualização tecnológica de equipamentos e laboratórios de informática, avaliação e planejamento das alocações funcionais nas instalações administrativas, a fim de otimizar o espaço e equipamentos. Melhoria das condições de ambiência dos locais de trabalho do servidor. Eixo 5: Infraestrutura Física - 3.1.5.3 Auditórios-Ações sugeridas: Realizar estudo de novas tecnologias para prover melhores recursos audiovisuais e tecnológicos a fim de suportar as diversas atividades realizadas nos locais. Eixo 5: Infraestrutura Física. Eixo 5: Infraestrutura Física- Ações: Pleitear acréscimo orçamentário para atualização tecnológica de equipamentos e laboratórios de informática. avaliação e planejamento das alocações funcionais nas instalações administrativas, a fim de otimizar o espaço e equipamentos. • Melhoria das condições de ambiência dos locais de trabalho do servidor | Aderência PPA: 0351- Promover a consolidação e a expansão da infraestrutura física das universidades federais, considerando a acessibilidade e sustentabilidade</t>
  </si>
  <si>
    <t xml:space="preserve">Descrição: Projeto de Extensão - Bolsistas na SETI. Material de consumo | Indicador: Manter o projeto ativo e gerir o mesmo. Manter a possibilidade para aquisição de materiais de consumo para demandas da SETI | Meta: Garantir os recursos necessários para manutenção do projeto e ocupação de 100% das bolsas. Garantir 100% dos materiais necessários para o funcionamento da SETI | Justificativa: Bolsa Auxílio Ref. Projeto: Desenvolvimento Profissional e Inovação Tecnológica na área de TI 2024. Para possibilitar o desempenho das atividades dos servidores no seu local de trabalho | Aderência PDI: Objetivo 11 - Manutenção e adequação da Infraestrutura | Aderência CPA: 3.1.4 Eixo 4: Políticas de Gestão. Eixo 5: Infraestrutura Física -3.1.5.10 Recursos de Tecnologias de Informação e Comunicação | Aderência PPA: 0351- Promover a consolidação e a expansão da infraestrutura física das universidades federais, considerando a acessibilidade e sustentabilidade</t>
  </si>
  <si>
    <t xml:space="preserve">Descrição: Diárias | Indicador: Gerir a execução orçamentária de diárias da SETI | Meta: Garantir os recursos necessários para o funcionamento da SETI | Justificativa: Recurso previsto para atender as convocações de participação nas reuniões do Colégio de Gestores de TI das Universidades Federais; participação em demais eventos de TI em que somos convocados (Fórum RNP, WTICIFES e WTR); deslocamento aos campi para atender atividades de implantação de sistemas, treinamentos ou manutenções de TI; participação em convocação do evento nacional de arquivistas | Aderência PDI: Objetivo 11 - Manutenção e adequação da Infraestrutura | Aderência CPA: 3.1.4 Eixo 4: Políticas de Gestão | Aderência PPA: 0351- Promover a consolidação e a expansão da infraestrutura física das universidades federais, considerando a acessibilidade e sustentabilidade</t>
  </si>
  <si>
    <t xml:space="preserve">Descrição: Passagem | Indicador: Gerir a execução orçamentária de passagens da SETI | Meta: Garantir os recursos necessários para o funcionamento da SETI | Justificativa: Recurso previsto para atender as convocações de participação nas reuniões do Colégio de Gestores de TI das Universidades Federais; participação em demais eventos de TI em que somos convocados (Fórum RNP, WTICIFES e WTR); deslocamento aos campi para atender atividades de implantação de sistemas, treinamentos ou manutenções de TI; participação em convocação do evento nacional de arquivistas | Aderência PDI: Objetivo 11 - Manutenção e adequação da Infraestrutura | Aderência CPA: 3.1.4 Eixo 4: Políticas de Gestão | Aderência PPA: 0351- Promover a consolidação e a expansão da infraestrutura física das universidades federais, considerando a acessibilidade e sustentabilidade</t>
  </si>
</sst>
</file>

<file path=xl/styles.xml><?xml version="1.0" encoding="utf-8"?>
<styleSheet xmlns="http://schemas.openxmlformats.org/spreadsheetml/2006/main">
  <numFmts count="9">
    <numFmt numFmtId="164" formatCode="General"/>
    <numFmt numFmtId="165" formatCode="_-&quot;R$ &quot;* #,##0.00_-;&quot;-R$ &quot;* #,##0.00_-;_-&quot;R$ &quot;* \-??_-;_-@_-"/>
    <numFmt numFmtId="166" formatCode="0"/>
    <numFmt numFmtId="167" formatCode="d/m/yyyy"/>
    <numFmt numFmtId="168" formatCode="_-* #,##0.00_-;\-* #,##0.00_-;_-* \-??_-;_-@_-"/>
    <numFmt numFmtId="169" formatCode="@"/>
    <numFmt numFmtId="170" formatCode="0%"/>
    <numFmt numFmtId="171" formatCode="General"/>
    <numFmt numFmtId="172" formatCode="0.00%"/>
  </numFmts>
  <fonts count="18">
    <font>
      <sz val="11"/>
      <color rgb="FF000000"/>
      <name val="Calibri"/>
      <family val="2"/>
      <charset val="1"/>
    </font>
    <font>
      <sz val="10"/>
      <name val="Arial"/>
      <family val="0"/>
    </font>
    <font>
      <sz val="10"/>
      <name val="Arial"/>
      <family val="0"/>
    </font>
    <font>
      <sz val="10"/>
      <name val="Arial"/>
      <family val="0"/>
    </font>
    <font>
      <u val="single"/>
      <sz val="11"/>
      <color rgb="FF0563C1"/>
      <name val="Calibri"/>
      <family val="2"/>
      <charset val="1"/>
    </font>
    <font>
      <b val="true"/>
      <sz val="11"/>
      <color rgb="FF000000"/>
      <name val="Calibri"/>
      <family val="2"/>
      <charset val="1"/>
    </font>
    <font>
      <sz val="12"/>
      <name val="Times New Roman"/>
      <family val="1"/>
      <charset val="1"/>
    </font>
    <font>
      <b val="true"/>
      <sz val="12"/>
      <name val="Times New Roman"/>
      <family val="1"/>
      <charset val="1"/>
    </font>
    <font>
      <b val="true"/>
      <u val="single"/>
      <sz val="12"/>
      <color rgb="FF0000FF"/>
      <name val="Times New Roman"/>
      <family val="1"/>
      <charset val="1"/>
    </font>
    <font>
      <sz val="12"/>
      <color rgb="FF000000"/>
      <name val="Times New Roman"/>
      <family val="1"/>
      <charset val="1"/>
    </font>
    <font>
      <sz val="11"/>
      <color rgb="FF9C0006"/>
      <name val="Calibri"/>
      <family val="2"/>
      <charset val="1"/>
    </font>
    <font>
      <b val="true"/>
      <i val="true"/>
      <sz val="12"/>
      <name val="Times New Roman"/>
      <family val="1"/>
      <charset val="1"/>
    </font>
    <font>
      <sz val="12"/>
      <color rgb="FF9C0006"/>
      <name val="Times New Roman"/>
      <family val="1"/>
      <charset val="1"/>
    </font>
    <font>
      <b val="true"/>
      <i val="true"/>
      <sz val="12"/>
      <color rgb="FF000000"/>
      <name val="Times New Roman"/>
      <family val="1"/>
      <charset val="1"/>
    </font>
    <font>
      <b val="true"/>
      <sz val="12"/>
      <color rgb="FF000000"/>
      <name val="Times New Roman"/>
      <family val="1"/>
      <charset val="1"/>
    </font>
    <font>
      <sz val="12"/>
      <color rgb="FFC55A11"/>
      <name val="Times New Roman"/>
      <family val="1"/>
      <charset val="1"/>
    </font>
    <font>
      <i val="true"/>
      <sz val="12"/>
      <color rgb="FF000000"/>
      <name val="Times New Roman"/>
      <family val="1"/>
      <charset val="1"/>
    </font>
    <font>
      <b val="true"/>
      <sz val="12"/>
      <color rgb="FFFF0000"/>
      <name val="Times New Roman"/>
      <family val="1"/>
      <charset val="1"/>
    </font>
  </fonts>
  <fills count="16">
    <fill>
      <patternFill patternType="none"/>
    </fill>
    <fill>
      <patternFill patternType="gray125"/>
    </fill>
    <fill>
      <patternFill patternType="solid">
        <fgColor rgb="FFFFC7CE"/>
        <bgColor rgb="FFF8CBAD"/>
      </patternFill>
    </fill>
    <fill>
      <patternFill patternType="solid">
        <fgColor rgb="FF00FF00"/>
        <bgColor rgb="FF66FF66"/>
      </patternFill>
    </fill>
    <fill>
      <patternFill patternType="solid">
        <fgColor rgb="FF00FFFF"/>
        <bgColor rgb="FF00FFFF"/>
      </patternFill>
    </fill>
    <fill>
      <patternFill patternType="solid">
        <fgColor rgb="FF66FF66"/>
        <bgColor rgb="FFA9D18E"/>
      </patternFill>
    </fill>
    <fill>
      <patternFill patternType="solid">
        <fgColor rgb="FFFFFF00"/>
        <bgColor rgb="FFFFFF00"/>
      </patternFill>
    </fill>
    <fill>
      <patternFill patternType="solid">
        <fgColor rgb="FFE2F0D9"/>
        <bgColor rgb="FFD9F2D0"/>
      </patternFill>
    </fill>
    <fill>
      <patternFill patternType="solid">
        <fgColor rgb="FFFFF2CC"/>
        <bgColor rgb="FFFBE5D6"/>
      </patternFill>
    </fill>
    <fill>
      <patternFill patternType="solid">
        <fgColor rgb="FFFBE5D6"/>
        <bgColor rgb="FFFFF2CC"/>
      </patternFill>
    </fill>
    <fill>
      <patternFill patternType="solid">
        <fgColor rgb="FF8FAADC"/>
        <bgColor rgb="FF969696"/>
      </patternFill>
    </fill>
    <fill>
      <patternFill patternType="solid">
        <fgColor rgb="FFC5E0B4"/>
        <bgColor rgb="FFD9F2D0"/>
      </patternFill>
    </fill>
    <fill>
      <patternFill patternType="solid">
        <fgColor rgb="FFFFE699"/>
        <bgColor rgb="FFFFF2CC"/>
      </patternFill>
    </fill>
    <fill>
      <patternFill patternType="solid">
        <fgColor rgb="FFF8CBAD"/>
        <bgColor rgb="FFFFC7CE"/>
      </patternFill>
    </fill>
    <fill>
      <patternFill patternType="solid">
        <fgColor rgb="FFD9F2D0"/>
        <bgColor rgb="FFE2F0D9"/>
      </patternFill>
    </fill>
    <fill>
      <patternFill patternType="solid">
        <fgColor rgb="FFA9D18E"/>
        <bgColor rgb="FFC5E0B4"/>
      </patternFill>
    </fill>
  </fills>
  <borders count="18">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style="mediu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style="medium"/>
      <top style="medium"/>
      <bottom style="thin"/>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right style="medium"/>
      <top/>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medium"/>
      <top style="thin"/>
      <bottom/>
      <diagonal/>
    </border>
    <border diagonalUp="false" diagonalDown="false">
      <left style="medium"/>
      <right style="thin"/>
      <top/>
      <bottom/>
      <diagonal/>
    </border>
    <border diagonalUp="false" diagonalDown="false">
      <left style="thin"/>
      <right/>
      <top/>
      <bottom/>
      <diagonal/>
    </border>
    <border diagonalUp="false" diagonalDown="false">
      <left/>
      <right style="medium"/>
      <top/>
      <bottom/>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style="medium"/>
      <top style="thin"/>
      <bottom style="medium"/>
      <diagonal/>
    </border>
  </borders>
  <cellStyleXfs count="2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5" fillId="0" borderId="0" applyFont="true" applyBorder="false" applyAlignment="true" applyProtection="false">
      <alignment horizontal="left"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10" fillId="2" borderId="0" applyFont="true" applyBorder="false" applyAlignment="true" applyProtection="false">
      <alignment horizontal="general" vertical="bottom" textRotation="0" wrapText="false" indent="0" shrinkToFit="false"/>
    </xf>
  </cellStyleXfs>
  <cellXfs count="116">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top" textRotation="0" wrapText="false" indent="0" shrinkToFit="true"/>
      <protection locked="true" hidden="false"/>
    </xf>
    <xf numFmtId="165" fontId="6" fillId="0" borderId="0" xfId="17" applyFont="true" applyBorder="true" applyAlignment="true" applyProtection="true">
      <alignment horizontal="general" vertical="top" textRotation="0" wrapText="false" indent="0" shrinkToFit="true"/>
      <protection locked="true" hidden="false"/>
    </xf>
    <xf numFmtId="166" fontId="6" fillId="0" borderId="0" xfId="0" applyFont="true" applyBorder="false" applyAlignment="true" applyProtection="false">
      <alignment horizontal="general" vertical="top" textRotation="0" wrapText="false" indent="0" shrinkToFit="true"/>
      <protection locked="true" hidden="false"/>
    </xf>
    <xf numFmtId="167" fontId="6" fillId="0" borderId="0" xfId="0" applyFont="true" applyBorder="false" applyAlignment="true" applyProtection="false">
      <alignment horizontal="general" vertical="top" textRotation="0" wrapText="false" indent="0" shrinkToFit="true"/>
      <protection locked="true" hidden="false"/>
    </xf>
    <xf numFmtId="168" fontId="7" fillId="3" borderId="1" xfId="15" applyFont="true" applyBorder="true" applyAlignment="true" applyProtection="true">
      <alignment horizontal="general" vertical="top" textRotation="0" wrapText="false" indent="0" shrinkToFit="true"/>
      <protection locked="true" hidden="false"/>
    </xf>
    <xf numFmtId="168" fontId="7" fillId="4" borderId="1" xfId="15" applyFont="true" applyBorder="true" applyAlignment="true" applyProtection="true">
      <alignment horizontal="general" vertical="top" textRotation="0" wrapText="false" indent="0" shrinkToFit="true" readingOrder="1"/>
      <protection locked="true" hidden="false"/>
    </xf>
    <xf numFmtId="168" fontId="7" fillId="5" borderId="1" xfId="15" applyFont="true" applyBorder="true" applyAlignment="true" applyProtection="true">
      <alignment horizontal="general" vertical="top" textRotation="0" wrapText="false" indent="0" shrinkToFit="true" readingOrder="1"/>
      <protection locked="true" hidden="false"/>
    </xf>
    <xf numFmtId="168" fontId="7" fillId="6" borderId="1" xfId="15" applyFont="true" applyBorder="true" applyAlignment="true" applyProtection="true">
      <alignment horizontal="general" vertical="top" textRotation="0" wrapText="false" indent="0" shrinkToFit="true"/>
      <protection locked="true" hidden="false"/>
    </xf>
    <xf numFmtId="168" fontId="8" fillId="7" borderId="1" xfId="15" applyFont="true" applyBorder="true" applyAlignment="true" applyProtection="true">
      <alignment horizontal="general" vertical="top" textRotation="0" wrapText="false" indent="0" shrinkToFit="true" readingOrder="1"/>
      <protection locked="true" hidden="false"/>
    </xf>
    <xf numFmtId="168" fontId="8" fillId="8" borderId="1" xfId="15" applyFont="true" applyBorder="true" applyAlignment="true" applyProtection="true">
      <alignment horizontal="general" vertical="top" textRotation="0" wrapText="false" indent="0" shrinkToFit="true" readingOrder="1"/>
      <protection locked="true" hidden="false"/>
    </xf>
    <xf numFmtId="168" fontId="7" fillId="9" borderId="1" xfId="15" applyFont="true" applyBorder="true" applyAlignment="true" applyProtection="true">
      <alignment horizontal="general" vertical="top" textRotation="0" wrapText="false" indent="0" shrinkToFit="true" readingOrder="1"/>
      <protection locked="true" hidden="false"/>
    </xf>
    <xf numFmtId="168" fontId="7" fillId="10" borderId="1" xfId="15" applyFont="true" applyBorder="true" applyAlignment="true" applyProtection="true">
      <alignment horizontal="general" vertical="top" textRotation="0" wrapText="false" indent="0" shrinkToFit="true"/>
      <protection locked="true" hidden="false"/>
    </xf>
    <xf numFmtId="168" fontId="7" fillId="0" borderId="0" xfId="15" applyFont="true" applyBorder="true" applyAlignment="true" applyProtection="true">
      <alignment horizontal="general" vertical="top" textRotation="0" wrapText="false" indent="0" shrinkToFit="true"/>
      <protection locked="true" hidden="false"/>
    </xf>
    <xf numFmtId="164" fontId="7" fillId="11" borderId="0" xfId="0" applyFont="true" applyBorder="false" applyAlignment="true" applyProtection="false">
      <alignment horizontal="general" vertical="top" textRotation="0" wrapText="false" indent="0" shrinkToFit="true" readingOrder="1"/>
      <protection locked="true" hidden="false"/>
    </xf>
    <xf numFmtId="165" fontId="9" fillId="4" borderId="0" xfId="17" applyFont="true" applyBorder="true" applyAlignment="true" applyProtection="true">
      <alignment horizontal="general" vertical="top" textRotation="0" wrapText="false" indent="0" shrinkToFit="true"/>
      <protection locked="true" hidden="false"/>
    </xf>
    <xf numFmtId="165" fontId="9" fillId="3" borderId="0" xfId="17" applyFont="true" applyBorder="true" applyAlignment="true" applyProtection="true">
      <alignment horizontal="general" vertical="top" textRotation="0" wrapText="false" indent="0" shrinkToFit="true"/>
      <protection locked="true" hidden="false"/>
    </xf>
    <xf numFmtId="166" fontId="7" fillId="6" borderId="0" xfId="17" applyFont="true" applyBorder="true" applyAlignment="true" applyProtection="true">
      <alignment horizontal="general" vertical="top" textRotation="0" wrapText="false" indent="0" shrinkToFit="true" readingOrder="1"/>
      <protection locked="true" hidden="false"/>
    </xf>
    <xf numFmtId="164" fontId="7" fillId="12" borderId="0" xfId="0" applyFont="true" applyBorder="false" applyAlignment="true" applyProtection="false">
      <alignment horizontal="general" vertical="top" textRotation="0" wrapText="false" indent="0" shrinkToFit="true" readingOrder="1"/>
      <protection locked="true" hidden="false"/>
    </xf>
    <xf numFmtId="164" fontId="7" fillId="13" borderId="0" xfId="0" applyFont="true" applyBorder="false" applyAlignment="true" applyProtection="false">
      <alignment horizontal="general" vertical="top" textRotation="0" wrapText="false" indent="0" shrinkToFit="true" readingOrder="1"/>
      <protection locked="true" hidden="false"/>
    </xf>
    <xf numFmtId="167" fontId="7" fillId="13" borderId="0" xfId="0" applyFont="true" applyBorder="false" applyAlignment="true" applyProtection="false">
      <alignment horizontal="general" vertical="top" textRotation="0" wrapText="false" indent="0" shrinkToFit="true" readingOrder="1"/>
      <protection locked="true" hidden="false"/>
    </xf>
    <xf numFmtId="164" fontId="7" fillId="10" borderId="0" xfId="0" applyFont="true" applyBorder="false" applyAlignment="true" applyProtection="false">
      <alignment horizontal="general" vertical="top" textRotation="0" wrapText="false" indent="0" shrinkToFit="true" readingOrder="1"/>
      <protection locked="true" hidden="false"/>
    </xf>
    <xf numFmtId="164" fontId="6" fillId="7" borderId="0" xfId="0" applyFont="true" applyBorder="false" applyAlignment="true" applyProtection="false">
      <alignment horizontal="general" vertical="top" textRotation="0" wrapText="false" indent="0" shrinkToFit="true" readingOrder="1"/>
      <protection locked="true" hidden="false"/>
    </xf>
    <xf numFmtId="168" fontId="9" fillId="0" borderId="0" xfId="15" applyFont="true" applyBorder="true" applyAlignment="true" applyProtection="true">
      <alignment horizontal="general" vertical="top" textRotation="0" wrapText="false" indent="0" shrinkToFit="true"/>
      <protection locked="true" hidden="false"/>
    </xf>
    <xf numFmtId="166" fontId="7" fillId="0" borderId="0" xfId="17" applyFont="true" applyBorder="true" applyAlignment="true" applyProtection="true">
      <alignment horizontal="center" vertical="top" textRotation="0" wrapText="false" indent="0" shrinkToFit="true" readingOrder="1"/>
      <protection locked="true" hidden="false"/>
    </xf>
    <xf numFmtId="164" fontId="9" fillId="0" borderId="0" xfId="0" applyFont="true" applyBorder="false" applyAlignment="true" applyProtection="false">
      <alignment horizontal="general" vertical="top" textRotation="0" wrapText="false" indent="0" shrinkToFit="true"/>
      <protection locked="true" hidden="false"/>
    </xf>
    <xf numFmtId="169" fontId="6" fillId="0" borderId="0" xfId="0" applyFont="true" applyBorder="false" applyAlignment="true" applyProtection="false">
      <alignment horizontal="general" vertical="top" textRotation="0" wrapText="false" indent="0" shrinkToFit="true" readingOrder="1"/>
      <protection locked="true" hidden="false"/>
    </xf>
    <xf numFmtId="169" fontId="6" fillId="0" borderId="0" xfId="0" applyFont="true" applyBorder="false" applyAlignment="true" applyProtection="false">
      <alignment horizontal="general" vertical="top" textRotation="0" wrapText="true" indent="0" shrinkToFit="true" readingOrder="1"/>
      <protection locked="true" hidden="false"/>
    </xf>
    <xf numFmtId="164" fontId="6" fillId="0" borderId="0" xfId="0" applyFont="true" applyBorder="false" applyAlignment="true" applyProtection="false">
      <alignment horizontal="general" vertical="top" textRotation="0" wrapText="false" indent="0" shrinkToFit="true" readingOrder="1"/>
      <protection locked="true" hidden="false"/>
    </xf>
    <xf numFmtId="167" fontId="6" fillId="0" borderId="0" xfId="0" applyFont="true" applyBorder="false" applyAlignment="true" applyProtection="false">
      <alignment horizontal="general" vertical="top" textRotation="0" wrapText="false" indent="0" shrinkToFit="true" readingOrder="1"/>
      <protection locked="true" hidden="false"/>
    </xf>
    <xf numFmtId="169" fontId="9" fillId="0" borderId="0" xfId="0" applyFont="true" applyBorder="false" applyAlignment="true" applyProtection="false">
      <alignment horizontal="general" vertical="top" textRotation="0" wrapText="true" indent="0" shrinkToFit="true" readingOrder="1"/>
      <protection locked="true" hidden="false"/>
    </xf>
    <xf numFmtId="169" fontId="6" fillId="0" borderId="0" xfId="27" applyFont="true" applyBorder="true" applyAlignment="true" applyProtection="true">
      <alignment horizontal="general" vertical="top" textRotation="0" wrapText="false" indent="0" shrinkToFit="true" readingOrder="1"/>
      <protection locked="true" hidden="false"/>
    </xf>
    <xf numFmtId="169" fontId="6" fillId="0" borderId="0" xfId="27" applyFont="true" applyBorder="true" applyAlignment="true" applyProtection="true">
      <alignment horizontal="general" vertical="top" textRotation="0" wrapText="true" indent="0" shrinkToFit="true" readingOrder="1"/>
      <protection locked="true" hidden="false"/>
    </xf>
    <xf numFmtId="164" fontId="6" fillId="0" borderId="0" xfId="27" applyFont="true" applyBorder="true" applyAlignment="true" applyProtection="true">
      <alignment horizontal="general" vertical="top" textRotation="0" wrapText="false" indent="0" shrinkToFit="true" readingOrder="1"/>
      <protection locked="true" hidden="false"/>
    </xf>
    <xf numFmtId="164" fontId="9" fillId="0" borderId="0" xfId="27" applyFont="true" applyBorder="true" applyAlignment="true" applyProtection="true">
      <alignment horizontal="general" vertical="top" textRotation="0" wrapText="false" indent="0" shrinkToFit="true" readingOrder="1"/>
      <protection locked="true" hidden="false"/>
    </xf>
    <xf numFmtId="167" fontId="6" fillId="0" borderId="0" xfId="27" applyFont="true" applyBorder="true" applyAlignment="true" applyProtection="true">
      <alignment horizontal="general" vertical="top" textRotation="0" wrapText="false" indent="0" shrinkToFit="true" readingOrder="1"/>
      <protection locked="true" hidden="false"/>
    </xf>
    <xf numFmtId="169" fontId="9" fillId="0" borderId="0" xfId="27" applyFont="true" applyBorder="true" applyAlignment="true" applyProtection="true">
      <alignment horizontal="general" vertical="top" textRotation="0" wrapText="false" indent="0" shrinkToFit="true" readingOrder="1"/>
      <protection locked="true" hidden="false"/>
    </xf>
    <xf numFmtId="169" fontId="9" fillId="0" borderId="0" xfId="27" applyFont="true" applyBorder="true" applyAlignment="true" applyProtection="true">
      <alignment horizontal="general" vertical="top" textRotation="0" wrapText="true" indent="0" shrinkToFit="true" readingOrder="1"/>
      <protection locked="true" hidden="false"/>
    </xf>
    <xf numFmtId="167" fontId="9" fillId="0" borderId="0" xfId="27" applyFont="true" applyBorder="true" applyAlignment="true" applyProtection="true">
      <alignment horizontal="general" vertical="top" textRotation="0" wrapText="false" indent="0" shrinkToFit="true" readingOrder="1"/>
      <protection locked="true" hidden="false"/>
    </xf>
    <xf numFmtId="164" fontId="11" fillId="6" borderId="0" xfId="0" applyFont="true" applyBorder="false" applyAlignment="true" applyProtection="false">
      <alignment horizontal="general" vertical="top" textRotation="0" wrapText="false" indent="0" shrinkToFit="true" readingOrder="1"/>
      <protection locked="true" hidden="false"/>
    </xf>
    <xf numFmtId="168" fontId="7" fillId="4" borderId="1" xfId="15" applyFont="true" applyBorder="true" applyAlignment="true" applyProtection="true">
      <alignment horizontal="general" vertical="top" textRotation="0" wrapText="false" indent="0" shrinkToFit="true"/>
      <protection locked="true" hidden="false"/>
    </xf>
    <xf numFmtId="164" fontId="6" fillId="0" borderId="1" xfId="0" applyFont="true" applyBorder="true" applyAlignment="true" applyProtection="false">
      <alignment horizontal="general" vertical="top" textRotation="0" wrapText="true" indent="0" shrinkToFit="true" readingOrder="1"/>
      <protection locked="true" hidden="false"/>
    </xf>
    <xf numFmtId="164" fontId="6" fillId="0" borderId="0" xfId="0" applyFont="true" applyBorder="false" applyAlignment="true" applyProtection="false">
      <alignment horizontal="general" vertical="top" textRotation="0" wrapText="true" indent="0" shrinkToFit="true" readingOrder="1"/>
      <protection locked="true" hidden="false"/>
    </xf>
    <xf numFmtId="170" fontId="6" fillId="0" borderId="0" xfId="0" applyFont="true" applyBorder="false" applyAlignment="true" applyProtection="false">
      <alignment horizontal="general" vertical="top" textRotation="0" wrapText="true" indent="0" shrinkToFit="true" readingOrder="1"/>
      <protection locked="true" hidden="false"/>
    </xf>
    <xf numFmtId="168" fontId="6" fillId="0" borderId="0" xfId="17" applyFont="true" applyBorder="true" applyAlignment="true" applyProtection="true">
      <alignment horizontal="general" vertical="top" textRotation="0" wrapText="false" indent="0" shrinkToFit="true"/>
      <protection locked="true" hidden="false"/>
    </xf>
    <xf numFmtId="164" fontId="9" fillId="0" borderId="0" xfId="0" applyFont="true" applyBorder="false" applyAlignment="true" applyProtection="false">
      <alignment horizontal="general" vertical="top" textRotation="0" wrapText="true" indent="0" shrinkToFit="true"/>
      <protection locked="true" hidden="false"/>
    </xf>
    <xf numFmtId="164" fontId="9" fillId="0" borderId="1" xfId="0" applyFont="true" applyBorder="true" applyAlignment="true" applyProtection="false">
      <alignment horizontal="general" vertical="top" textRotation="0" wrapText="true" indent="0" shrinkToFit="true"/>
      <protection locked="true" hidden="false"/>
    </xf>
    <xf numFmtId="164" fontId="6" fillId="7" borderId="0" xfId="27" applyFont="true" applyBorder="true" applyAlignment="true" applyProtection="true">
      <alignment horizontal="general" vertical="top" textRotation="0" wrapText="false" indent="0" shrinkToFit="true" readingOrder="1"/>
      <protection locked="true" hidden="false"/>
    </xf>
    <xf numFmtId="164" fontId="12" fillId="2" borderId="0" xfId="27" applyFont="true" applyBorder="true" applyAlignment="true" applyProtection="true">
      <alignment horizontal="general" vertical="top" textRotation="0" wrapText="false" indent="0" shrinkToFit="true" readingOrder="1"/>
      <protection locked="true" hidden="false"/>
    </xf>
    <xf numFmtId="164" fontId="12" fillId="2" borderId="0" xfId="27" applyFont="true" applyBorder="true" applyAlignment="true" applyProtection="true">
      <alignment horizontal="general" vertical="top" textRotation="0" wrapText="true" indent="0" shrinkToFit="true" readingOrder="1"/>
      <protection locked="true" hidden="false"/>
    </xf>
    <xf numFmtId="167" fontId="12" fillId="2" borderId="0" xfId="27" applyFont="true" applyBorder="true" applyAlignment="true" applyProtection="true">
      <alignment horizontal="general" vertical="top" textRotation="0" wrapText="false" indent="0" shrinkToFit="true" readingOrder="1"/>
      <protection locked="true" hidden="false"/>
    </xf>
    <xf numFmtId="164" fontId="6" fillId="0" borderId="1" xfId="27" applyFont="true" applyBorder="true" applyAlignment="true" applyProtection="true">
      <alignment horizontal="general" vertical="top" textRotation="0" wrapText="true" indent="0" shrinkToFit="true" readingOrder="1"/>
      <protection locked="true" hidden="false"/>
    </xf>
    <xf numFmtId="164" fontId="12" fillId="0" borderId="0" xfId="27" applyFont="true" applyBorder="true" applyAlignment="true" applyProtection="true">
      <alignment horizontal="general" vertical="top" textRotation="0" wrapText="true" indent="0" shrinkToFit="true" readingOrder="1"/>
      <protection locked="true" hidden="false"/>
    </xf>
    <xf numFmtId="164" fontId="12" fillId="0" borderId="0" xfId="27" applyFont="true" applyBorder="true" applyAlignment="true" applyProtection="true">
      <alignment horizontal="general" vertical="top" textRotation="0" wrapText="false" indent="0" shrinkToFit="true" readingOrder="1"/>
      <protection locked="true" hidden="false"/>
    </xf>
    <xf numFmtId="167" fontId="12" fillId="0" borderId="0" xfId="27" applyFont="true" applyBorder="true" applyAlignment="true" applyProtection="true">
      <alignment horizontal="general" vertical="top" textRotation="0" wrapText="false" indent="0" shrinkToFit="true" readingOrder="1"/>
      <protection locked="true" hidden="false"/>
    </xf>
    <xf numFmtId="167" fontId="9" fillId="0" borderId="0" xfId="0" applyFont="true" applyBorder="false" applyAlignment="true" applyProtection="false">
      <alignment horizontal="general" vertical="top" textRotation="0" wrapText="false" indent="0" shrinkToFit="true"/>
      <protection locked="true" hidden="false"/>
    </xf>
    <xf numFmtId="164" fontId="13" fillId="6" borderId="0" xfId="0" applyFont="true" applyBorder="false" applyAlignment="true" applyProtection="false">
      <alignment horizontal="general" vertical="top" textRotation="0" wrapText="false" indent="0" shrinkToFit="true"/>
      <protection locked="true" hidden="false"/>
    </xf>
    <xf numFmtId="164" fontId="11" fillId="6" borderId="0" xfId="0" applyFont="true" applyBorder="false" applyAlignment="true" applyProtection="false">
      <alignment horizontal="general" vertical="top" textRotation="0" wrapText="true" indent="0" shrinkToFit="true" readingOrder="1"/>
      <protection locked="true" hidden="false"/>
    </xf>
    <xf numFmtId="164" fontId="12" fillId="2" borderId="0" xfId="27" applyFont="true" applyBorder="true" applyAlignment="true" applyProtection="true">
      <alignment horizontal="general" vertical="top" textRotation="0" wrapText="false" indent="0" shrinkToFit="true"/>
      <protection locked="true" hidden="false"/>
    </xf>
    <xf numFmtId="164" fontId="12" fillId="2" borderId="0" xfId="27" applyFont="true" applyBorder="true" applyAlignment="true" applyProtection="true">
      <alignment horizontal="general" vertical="top" textRotation="0" wrapText="true" indent="0" shrinkToFit="true"/>
      <protection locked="true" hidden="false"/>
    </xf>
    <xf numFmtId="167" fontId="12" fillId="2" borderId="0" xfId="27" applyFont="true" applyBorder="true" applyAlignment="true" applyProtection="true">
      <alignment horizontal="general" vertical="top" textRotation="0" wrapText="false" indent="0" shrinkToFit="true"/>
      <protection locked="true" hidden="false"/>
    </xf>
    <xf numFmtId="164" fontId="6" fillId="11" borderId="0" xfId="0" applyFont="true" applyBorder="false" applyAlignment="true" applyProtection="false">
      <alignment horizontal="general" vertical="top" textRotation="0" wrapText="false" indent="0" shrinkToFit="true" readingOrder="1"/>
      <protection locked="true" hidden="false"/>
    </xf>
    <xf numFmtId="164" fontId="6" fillId="12" borderId="0" xfId="0" applyFont="true" applyBorder="false" applyAlignment="true" applyProtection="false">
      <alignment horizontal="general" vertical="top" textRotation="0" wrapText="false" indent="0" shrinkToFit="true" readingOrder="1"/>
      <protection locked="true" hidden="false"/>
    </xf>
    <xf numFmtId="168" fontId="6" fillId="0" borderId="0" xfId="15" applyFont="true" applyBorder="true" applyAlignment="true" applyProtection="true">
      <alignment horizontal="general" vertical="top" textRotation="0" wrapText="false" indent="0" shrinkToFit="true"/>
      <protection locked="true" hidden="false"/>
    </xf>
    <xf numFmtId="168" fontId="7" fillId="5" borderId="1" xfId="15" applyFont="true" applyBorder="true" applyAlignment="true" applyProtection="true">
      <alignment horizontal="general" vertical="top" textRotation="0" wrapText="false" indent="0" shrinkToFit="true"/>
      <protection locked="true" hidden="false"/>
    </xf>
    <xf numFmtId="168" fontId="8" fillId="7" borderId="0" xfId="15" applyFont="true" applyBorder="true" applyAlignment="true" applyProtection="true">
      <alignment horizontal="general" vertical="top" textRotation="0" wrapText="false" indent="0" shrinkToFit="true" readingOrder="1"/>
      <protection locked="true" hidden="false"/>
    </xf>
    <xf numFmtId="168" fontId="8" fillId="8" borderId="0" xfId="15" applyFont="true" applyBorder="true" applyAlignment="true" applyProtection="true">
      <alignment horizontal="general" vertical="top" textRotation="0" wrapText="false" indent="0" shrinkToFit="true" readingOrder="1"/>
      <protection locked="true" hidden="false"/>
    </xf>
    <xf numFmtId="168" fontId="7" fillId="9" borderId="0" xfId="15" applyFont="true" applyBorder="true" applyAlignment="true" applyProtection="true">
      <alignment horizontal="general" vertical="top" textRotation="0" wrapText="false" indent="0" shrinkToFit="true" readingOrder="1"/>
      <protection locked="true" hidden="false"/>
    </xf>
    <xf numFmtId="165" fontId="9" fillId="0" borderId="0" xfId="17" applyFont="true" applyBorder="true" applyAlignment="true" applyProtection="true">
      <alignment horizontal="general" vertical="top" textRotation="0" wrapText="false" indent="0" shrinkToFit="true"/>
      <protection locked="true" hidden="false"/>
    </xf>
    <xf numFmtId="164" fontId="14" fillId="6" borderId="0" xfId="0" applyFont="true" applyBorder="false" applyAlignment="true" applyProtection="false">
      <alignment horizontal="general" vertical="top" textRotation="0" wrapText="false" indent="0" shrinkToFit="true"/>
      <protection locked="true" hidden="false"/>
    </xf>
    <xf numFmtId="164" fontId="14" fillId="0" borderId="0" xfId="0" applyFont="true" applyBorder="false" applyAlignment="true" applyProtection="false">
      <alignment horizontal="center" vertical="top" textRotation="0" wrapText="false" indent="0" shrinkToFit="true"/>
      <protection locked="true" hidden="false"/>
    </xf>
    <xf numFmtId="171" fontId="14" fillId="0" borderId="0" xfId="0" applyFont="true" applyBorder="false" applyAlignment="true" applyProtection="false">
      <alignment horizontal="general" vertical="top" textRotation="0" wrapText="false" indent="0" shrinkToFit="true"/>
      <protection locked="true" hidden="false"/>
    </xf>
    <xf numFmtId="168" fontId="15" fillId="0" borderId="0" xfId="15" applyFont="true" applyBorder="true" applyAlignment="true" applyProtection="true">
      <alignment horizontal="general" vertical="top" textRotation="0" wrapText="false" indent="0" shrinkToFit="true"/>
      <protection locked="true" hidden="false"/>
    </xf>
    <xf numFmtId="164" fontId="6" fillId="0" borderId="0" xfId="27" applyFont="true" applyBorder="true" applyAlignment="true" applyProtection="true">
      <alignment horizontal="general" vertical="top" textRotation="0" wrapText="true" indent="0" shrinkToFit="true" readingOrder="1"/>
      <protection locked="true" hidden="false"/>
    </xf>
    <xf numFmtId="164" fontId="6" fillId="0" borderId="1" xfId="0" applyFont="true" applyBorder="true" applyAlignment="true" applyProtection="false">
      <alignment horizontal="general" vertical="top" textRotation="0" wrapText="false" indent="0" shrinkToFit="true" readingOrder="1"/>
      <protection locked="true" hidden="false"/>
    </xf>
    <xf numFmtId="164" fontId="9" fillId="14" borderId="0" xfId="0" applyFont="true" applyBorder="false" applyAlignment="true" applyProtection="false">
      <alignment horizontal="general" vertical="top" textRotation="0" wrapText="false" indent="0" shrinkToFit="true" readingOrder="1"/>
      <protection locked="true" hidden="false"/>
    </xf>
    <xf numFmtId="164" fontId="16" fillId="6" borderId="0" xfId="0" applyFont="true" applyBorder="false" applyAlignment="true" applyProtection="false">
      <alignment horizontal="general" vertical="top" textRotation="0" wrapText="false" indent="0" shrinkToFit="true"/>
      <protection locked="true" hidden="false"/>
    </xf>
    <xf numFmtId="164" fontId="16" fillId="6" borderId="0" xfId="0" applyFont="true" applyBorder="false" applyAlignment="true" applyProtection="false">
      <alignment horizontal="general" vertical="top" textRotation="0" wrapText="true" indent="0" shrinkToFit="true"/>
      <protection locked="true" hidden="false"/>
    </xf>
    <xf numFmtId="164" fontId="13" fillId="0" borderId="0" xfId="0" applyFont="true" applyBorder="false" applyAlignment="true" applyProtection="false">
      <alignment horizontal="general" vertical="top" textRotation="0" wrapText="false" indent="0" shrinkToFit="true"/>
      <protection locked="true" hidden="false"/>
    </xf>
    <xf numFmtId="168" fontId="14" fillId="3" borderId="0" xfId="15" applyFont="true" applyBorder="true" applyAlignment="true" applyProtection="true">
      <alignment horizontal="general" vertical="top" textRotation="0" wrapText="false" indent="0" shrinkToFit="true"/>
      <protection locked="true" hidden="false"/>
    </xf>
    <xf numFmtId="168" fontId="14" fillId="4" borderId="0" xfId="15" applyFont="true" applyBorder="true" applyAlignment="true" applyProtection="true">
      <alignment horizontal="general" vertical="top" textRotation="0" wrapText="false" indent="0" shrinkToFit="true"/>
      <protection locked="true" hidden="false"/>
    </xf>
    <xf numFmtId="168" fontId="14" fillId="3" borderId="2" xfId="15" applyFont="true" applyBorder="true" applyAlignment="true" applyProtection="true">
      <alignment horizontal="general" vertical="top" textRotation="0" wrapText="false" indent="0" shrinkToFit="true"/>
      <protection locked="true" hidden="false"/>
    </xf>
    <xf numFmtId="168" fontId="14" fillId="15" borderId="0" xfId="15" applyFont="true" applyBorder="true" applyAlignment="true" applyProtection="true">
      <alignment horizontal="general" vertical="top" textRotation="0" wrapText="false" indent="0" shrinkToFit="true"/>
      <protection locked="true" hidden="false"/>
    </xf>
    <xf numFmtId="168" fontId="14" fillId="0" borderId="0" xfId="15" applyFont="true" applyBorder="true" applyAlignment="true" applyProtection="true">
      <alignment horizontal="general" vertical="top" textRotation="0" wrapText="false" indent="0" shrinkToFit="true"/>
      <protection locked="true" hidden="false"/>
    </xf>
    <xf numFmtId="164" fontId="7" fillId="15" borderId="0" xfId="0" applyFont="true" applyBorder="false" applyAlignment="true" applyProtection="false">
      <alignment horizontal="general" vertical="top" textRotation="0" wrapText="false" indent="0" shrinkToFit="true" readingOrder="1"/>
      <protection locked="true" hidden="false"/>
    </xf>
    <xf numFmtId="164" fontId="7" fillId="0" borderId="0" xfId="17" applyFont="true" applyBorder="true" applyAlignment="true" applyProtection="true">
      <alignment horizontal="center" vertical="top" textRotation="0" wrapText="false" indent="0" shrinkToFit="true" readingOrder="1"/>
      <protection locked="true" hidden="false"/>
    </xf>
    <xf numFmtId="164" fontId="16" fillId="0" borderId="0" xfId="0" applyFont="true" applyBorder="false" applyAlignment="true" applyProtection="false">
      <alignment horizontal="general" vertical="top" textRotation="0" wrapText="false" indent="0" shrinkToFit="true"/>
      <protection locked="true" hidden="false"/>
    </xf>
    <xf numFmtId="164" fontId="9" fillId="6" borderId="0" xfId="0" applyFont="true" applyBorder="false" applyAlignment="true" applyProtection="false">
      <alignment horizontal="general" vertical="top" textRotation="0" wrapText="false" indent="0" shrinkToFit="true"/>
      <protection locked="true" hidden="false"/>
    </xf>
    <xf numFmtId="164" fontId="16" fillId="0" borderId="0" xfId="0" applyFont="true" applyBorder="false" applyAlignment="true" applyProtection="false">
      <alignment horizontal="general" vertical="top" textRotation="0" wrapText="true" indent="0" shrinkToFit="true"/>
      <protection locked="true" hidden="false"/>
    </xf>
    <xf numFmtId="168" fontId="17" fillId="6" borderId="0" xfId="15" applyFont="true" applyBorder="true" applyAlignment="true" applyProtection="true">
      <alignment horizontal="general" vertical="top" textRotation="0" wrapText="false" indent="0" shrinkToFit="true"/>
      <protection locked="true" hidden="false"/>
    </xf>
    <xf numFmtId="164" fontId="9" fillId="3" borderId="0" xfId="0" applyFont="true" applyBorder="false" applyAlignment="true" applyProtection="false">
      <alignment horizontal="general" vertical="top" textRotation="0" wrapText="false" indent="0" shrinkToFit="true"/>
      <protection locked="true" hidden="false"/>
    </xf>
    <xf numFmtId="164" fontId="9" fillId="4" borderId="0" xfId="0" applyFont="true" applyBorder="false" applyAlignment="true" applyProtection="false">
      <alignment horizontal="general" vertical="top" textRotation="0" wrapText="false" indent="0" shrinkToFit="true"/>
      <protection locked="true" hidden="false"/>
    </xf>
    <xf numFmtId="172" fontId="9" fillId="0" borderId="0" xfId="19" applyFont="true" applyBorder="true" applyAlignment="true" applyProtection="true">
      <alignment horizontal="general" vertical="top" textRotation="0" wrapText="false" indent="0" shrinkToFit="true"/>
      <protection locked="true" hidden="false"/>
    </xf>
    <xf numFmtId="168" fontId="9" fillId="0" borderId="0" xfId="15" applyFont="true" applyBorder="true" applyAlignment="true" applyProtection="true">
      <alignment horizontal="general" vertical="top" textRotation="0" wrapText="true" indent="0" shrinkToFit="true"/>
      <protection locked="true" hidden="false"/>
    </xf>
    <xf numFmtId="168" fontId="14" fillId="0" borderId="0" xfId="0" applyFont="true" applyBorder="false" applyAlignment="true" applyProtection="false">
      <alignment horizontal="general" vertical="top" textRotation="0" wrapText="false" indent="0" shrinkToFit="true"/>
      <protection locked="true" hidden="false"/>
    </xf>
    <xf numFmtId="172" fontId="14" fillId="0" borderId="0" xfId="19" applyFont="true" applyBorder="true" applyAlignment="true" applyProtection="true">
      <alignment horizontal="general" vertical="top" textRotation="0" wrapText="false" indent="0" shrinkToFit="true"/>
      <protection locked="true" hidden="false"/>
    </xf>
    <xf numFmtId="164" fontId="0" fillId="0" borderId="3" xfId="21" applyFont="false" applyBorder="true" applyAlignment="false" applyProtection="false">
      <alignment horizontal="general" vertical="bottom" textRotation="0" wrapText="false" indent="0" shrinkToFit="false"/>
      <protection locked="true" hidden="false"/>
    </xf>
    <xf numFmtId="164" fontId="0" fillId="0" borderId="4" xfId="23" applyFont="true" applyBorder="true" applyAlignment="false" applyProtection="false">
      <alignment horizontal="general" vertical="bottom" textRotation="0" wrapText="false" indent="0" shrinkToFit="false"/>
      <protection locked="true" hidden="false"/>
    </xf>
    <xf numFmtId="164" fontId="0" fillId="0" borderId="5" xfId="21" applyFont="false" applyBorder="true" applyAlignment="false" applyProtection="false">
      <alignment horizontal="general" vertical="bottom" textRotation="0" wrapText="false" indent="0" shrinkToFit="false"/>
      <protection locked="true" hidden="false"/>
    </xf>
    <xf numFmtId="164" fontId="0" fillId="0" borderId="6" xfId="23" applyFont="true" applyBorder="true" applyAlignment="false" applyProtection="false">
      <alignment horizontal="general" vertical="bottom" textRotation="0" wrapText="false" indent="0" shrinkToFit="false"/>
      <protection locked="true" hidden="false"/>
    </xf>
    <xf numFmtId="164" fontId="0" fillId="0" borderId="7" xfId="24" applyFont="true" applyBorder="true" applyAlignment="false" applyProtection="false">
      <alignment horizontal="left" vertical="bottom" textRotation="0" wrapText="false" indent="0" shrinkToFit="false"/>
      <protection locked="true" hidden="false"/>
    </xf>
    <xf numFmtId="164" fontId="0" fillId="0" borderId="8" xfId="24" applyFont="true" applyBorder="true" applyAlignment="false" applyProtection="false">
      <alignment horizontal="left" vertical="bottom" textRotation="0" wrapText="false" indent="0" shrinkToFit="false"/>
      <protection locked="true" hidden="false"/>
    </xf>
    <xf numFmtId="164" fontId="0" fillId="0" borderId="9" xfId="24" applyFont="true" applyBorder="true" applyAlignment="false" applyProtection="false">
      <alignment horizontal="left" vertical="bottom" textRotation="0" wrapText="false" indent="0" shrinkToFit="false"/>
      <protection locked="true" hidden="false"/>
    </xf>
    <xf numFmtId="168" fontId="0" fillId="0" borderId="10" xfId="22" applyFont="false" applyBorder="true" applyAlignment="false" applyProtection="false">
      <alignment horizontal="general" vertical="bottom" textRotation="0" wrapText="false" indent="0" shrinkToFit="false"/>
      <protection locked="true" hidden="false"/>
    </xf>
    <xf numFmtId="168" fontId="0" fillId="0" borderId="11" xfId="22" applyFont="false" applyBorder="true" applyAlignment="false" applyProtection="false">
      <alignment horizontal="general" vertical="bottom" textRotation="0" wrapText="false" indent="0" shrinkToFit="false"/>
      <protection locked="true" hidden="false"/>
    </xf>
    <xf numFmtId="164" fontId="0" fillId="0" borderId="12" xfId="24" applyFont="true" applyBorder="true" applyAlignment="false" applyProtection="false">
      <alignment horizontal="left" vertical="bottom" textRotation="0" wrapText="false" indent="0" shrinkToFit="false"/>
      <protection locked="true" hidden="false"/>
    </xf>
    <xf numFmtId="168" fontId="0" fillId="0" borderId="13" xfId="22" applyFont="false" applyBorder="true" applyAlignment="false" applyProtection="false">
      <alignment horizontal="general" vertical="bottom" textRotation="0" wrapText="false" indent="0" shrinkToFit="false"/>
      <protection locked="true" hidden="false"/>
    </xf>
    <xf numFmtId="168" fontId="0" fillId="0" borderId="14" xfId="22" applyFont="false" applyBorder="true" applyAlignment="false" applyProtection="false">
      <alignment horizontal="general" vertical="bottom" textRotation="0" wrapText="false" indent="0" shrinkToFit="false"/>
      <protection locked="true" hidden="false"/>
    </xf>
    <xf numFmtId="168" fontId="0" fillId="0" borderId="7" xfId="22" applyFont="false" applyBorder="true" applyAlignment="false" applyProtection="false">
      <alignment horizontal="general" vertical="bottom" textRotation="0" wrapText="false" indent="0" shrinkToFit="false"/>
      <protection locked="true" hidden="false"/>
    </xf>
    <xf numFmtId="168" fontId="0" fillId="0" borderId="8" xfId="22" applyFont="false" applyBorder="true" applyAlignment="false" applyProtection="false">
      <alignment horizontal="general" vertical="bottom" textRotation="0" wrapText="false" indent="0" shrinkToFit="false"/>
      <protection locked="true" hidden="false"/>
    </xf>
    <xf numFmtId="164" fontId="5" fillId="0" borderId="15" xfId="25" applyFont="true" applyBorder="true" applyAlignment="false" applyProtection="false">
      <alignment horizontal="left" vertical="bottom" textRotation="0" wrapText="false" indent="0" shrinkToFit="false"/>
      <protection locked="true" hidden="false"/>
    </xf>
    <xf numFmtId="168" fontId="5" fillId="0" borderId="16" xfId="26" applyFont="false" applyBorder="true" applyAlignment="false" applyProtection="false">
      <alignment horizontal="general" vertical="bottom" textRotation="0" wrapText="false" indent="0" shrinkToFit="false"/>
      <protection locked="true" hidden="false"/>
    </xf>
    <xf numFmtId="168" fontId="5" fillId="0" borderId="17" xfId="26" applyFont="false" applyBorder="true" applyAlignment="false" applyProtection="false">
      <alignment horizontal="general" vertical="bottom" textRotation="0" wrapText="false" indent="0" shrinkToFit="false"/>
      <protection locked="true" hidden="false"/>
    </xf>
    <xf numFmtId="168" fontId="14" fillId="6" borderId="1" xfId="15" applyFont="true" applyBorder="true" applyAlignment="true" applyProtection="true">
      <alignment horizontal="general" vertical="top" textRotation="0" wrapText="false" indent="0" shrinkToFit="true"/>
      <protection locked="true" hidden="false"/>
    </xf>
    <xf numFmtId="167" fontId="9" fillId="0" borderId="0" xfId="0" applyFont="true" applyBorder="false" applyAlignment="true" applyProtection="false">
      <alignment horizontal="general" vertical="top" textRotation="0" wrapText="true" indent="0" shrinkToFit="true"/>
      <protection locked="true" hidden="false"/>
    </xf>
    <xf numFmtId="168" fontId="9" fillId="0" borderId="0" xfId="0" applyFont="true" applyBorder="false" applyAlignment="true" applyProtection="false">
      <alignment horizontal="general" vertical="top" textRotation="0" wrapText="false" indent="0" shrinkToFit="true"/>
      <protection locked="true" hidden="false"/>
    </xf>
  </cellXfs>
  <cellStyles count="14">
    <cellStyle name="Normal" xfId="0" builtinId="0"/>
    <cellStyle name="Comma" xfId="15" builtinId="3"/>
    <cellStyle name="Comma [0]" xfId="16" builtinId="6"/>
    <cellStyle name="Currency" xfId="17" builtinId="4"/>
    <cellStyle name="Currency [0]" xfId="18" builtinId="7"/>
    <cellStyle name="Percent" xfId="19" builtinId="5"/>
    <cellStyle name="Hyperlink 1" xfId="20"/>
    <cellStyle name="Canto da tabela dinâmica" xfId="21"/>
    <cellStyle name="Valor da tabela dinâmica" xfId="22"/>
    <cellStyle name="Campo da tabela dinâmica" xfId="23"/>
    <cellStyle name="Categoria da tabela dinâmica" xfId="24"/>
    <cellStyle name="Título da tabela dinâmica" xfId="25"/>
    <cellStyle name="Resultado da tabela dinâmica" xfId="26"/>
    <cellStyle name="Excel Built-in Bad" xfId="27"/>
  </cellStyles>
  <dxfs count="287">
    <dxf>
      <fill>
        <patternFill patternType="solid">
          <fgColor rgb="FFC5E0B4"/>
        </patternFill>
      </fill>
    </dxf>
    <dxf>
      <fill>
        <patternFill patternType="solid">
          <fgColor rgb="FFE2F0D9"/>
        </patternFill>
      </fill>
    </dxf>
    <dxf>
      <fill>
        <patternFill patternType="solid">
          <fgColor rgb="00FFFFFF"/>
        </patternFill>
      </fill>
    </dxf>
    <dxf>
      <fill>
        <patternFill patternType="solid">
          <fgColor rgb="FF00FFFF"/>
        </patternFill>
      </fill>
    </dxf>
    <dxf>
      <fill>
        <patternFill patternType="solid">
          <fgColor rgb="FF000000"/>
          <bgColor rgb="FFFFFFFF"/>
        </patternFill>
      </fill>
    </dxf>
    <dxf>
      <fill>
        <patternFill patternType="solid">
          <fgColor rgb="FF00FF00"/>
        </patternFill>
      </fill>
    </dxf>
    <dxf>
      <fill>
        <patternFill patternType="solid">
          <fgColor rgb="FFA9D18E"/>
        </patternFill>
      </fill>
    </dxf>
    <dxf>
      <fill>
        <patternFill patternType="solid">
          <fgColor rgb="FFF4B183"/>
        </patternFill>
      </fill>
    </dxf>
    <dxf>
      <fill>
        <patternFill patternType="solid">
          <fgColor rgb="FFFFFF00"/>
        </patternFill>
      </fill>
    </dxf>
    <dxf>
      <fill>
        <patternFill patternType="solid">
          <fgColor rgb="FFFFF2CC"/>
        </patternFill>
      </fill>
    </dxf>
    <dxf>
      <fill>
        <patternFill patternType="solid">
          <fgColor rgb="FFFFE699"/>
        </patternFill>
      </fill>
    </dxf>
    <dxf>
      <fill>
        <patternFill patternType="solid">
          <fgColor rgb="FFF8CBAD"/>
        </patternFill>
      </fill>
    </dxf>
    <dxf>
      <fill>
        <patternFill patternType="solid">
          <fgColor rgb="FF8FAADC"/>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patternType="solid">
          <fgColor rgb="FFFFC7CE"/>
        </patternFill>
      </fill>
    </dxf>
    <dxf>
      <fill>
        <patternFill patternType="solid">
          <fgColor rgb="FF9C0006"/>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patternType="solid">
          <fgColor rgb="FFFFD966"/>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patternType="solid">
          <fgColor rgb="FFC55A11"/>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patternType="solid">
          <fgColor rgb="FFD9F2D0"/>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bgColor rgb="FFFF0000"/>
        </patternFill>
      </fill>
    </dxf>
    <dxf>
      <font>
        <color rgb="FFFF0000"/>
      </font>
      <fill>
        <patternFill>
          <bgColor rgb="FFFFFF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bgColor rgb="FFFF0000"/>
        </patternFill>
      </fill>
    </dxf>
    <dxf>
      <fill>
        <patternFill>
          <bgColor rgb="FFF4B183"/>
        </patternFill>
      </fill>
    </dxf>
    <dxf>
      <fill>
        <patternFill>
          <bgColor rgb="FFFFD966"/>
        </patternFill>
      </fill>
    </dxf>
    <dxf>
      <fill>
        <patternFill>
          <bgColor rgb="FFA9D18E"/>
        </patternFill>
      </fill>
    </dxf>
    <dxf>
      <fill>
        <patternFill>
          <bgColor rgb="00FFFFFF"/>
        </patternFill>
      </fill>
    </dxf>
    <dxf>
      <fill>
        <patternFill>
          <bgColor rgb="FFFFF2CC"/>
        </patternFill>
      </fill>
    </dxf>
    <dxf>
      <fill>
        <patternFill>
          <bgColor rgb="FFE2F0D9"/>
        </patternFill>
      </fill>
    </dxf>
    <dxf>
      <fill>
        <patternFill patternType="solid">
          <fgColor rgb="FFADDDBA"/>
        </patternFill>
      </fill>
    </dxf>
    <dxf>
      <fill>
        <patternFill patternType="solid">
          <fgColor rgb="FFEAE891"/>
        </patternFill>
      </fill>
    </dxf>
    <dxf>
      <fill>
        <patternFill patternType="solid">
          <fgColor rgb="FFF9EA88"/>
        </patternFill>
      </fill>
    </dxf>
    <dxf>
      <fill>
        <patternFill patternType="solid">
          <fgColor rgb="FFFBA7A9"/>
        </patternFill>
      </fill>
    </dxf>
    <dxf>
      <fill>
        <patternFill patternType="solid">
          <fgColor rgb="FFFBB7A1"/>
        </patternFill>
      </fill>
    </dxf>
    <dxf>
      <fill>
        <patternFill patternType="solid">
          <fgColor rgb="FFFCC897"/>
        </patternFill>
      </fill>
    </dxf>
    <dxf>
      <fill>
        <patternFill patternType="solid">
          <fgColor rgb="FFFDD292"/>
        </patternFill>
      </fill>
    </dxf>
    <dxf>
      <fill>
        <patternFill patternType="solid">
          <fgColor rgb="FFFDD491"/>
        </patternFill>
      </fill>
    </dxf>
    <dxf>
      <fill>
        <patternFill patternType="solid">
          <fgColor rgb="FFFDEB85"/>
        </patternFill>
      </fill>
    </dxf>
    <dxf>
      <fill>
        <patternFill patternType="solid">
          <fgColor rgb="FFFFEB84"/>
        </patternFill>
      </fill>
    </dxf>
    <dxf>
      <fill>
        <patternFill patternType="solid">
          <fgColor rgb="FFFBB2A3"/>
        </patternFill>
      </fill>
    </dxf>
    <dxf>
      <fill>
        <patternFill patternType="solid">
          <fgColor rgb="FFFBEB86"/>
        </patternFill>
      </fill>
    </dxf>
    <dxf>
      <fill>
        <patternFill patternType="solid">
          <fgColor rgb="FFFCBF9C"/>
        </patternFill>
      </fill>
    </dxf>
    <dxf>
      <fill>
        <patternFill patternType="solid">
          <fgColor rgb="FFFCEB86"/>
        </patternFill>
      </fill>
    </dxf>
    <dxf>
      <fill>
        <patternFill patternType="solid">
          <fgColor rgb="FFFDC997"/>
        </patternFill>
      </fill>
    </dxf>
    <dxf>
      <fill>
        <patternFill patternType="solid">
          <fgColor rgb="FFFDCC95"/>
        </patternFill>
      </fill>
    </dxf>
    <dxf>
      <fill>
        <patternFill patternType="solid">
          <fgColor rgb="FFAEDEB9"/>
        </patternFill>
      </fill>
    </dxf>
    <dxf>
      <fill>
        <patternFill patternType="solid">
          <fgColor rgb="FFB0DEB8"/>
        </patternFill>
      </fill>
    </dxf>
    <dxf>
      <fill>
        <patternFill patternType="solid">
          <fgColor rgb="FFB3DEB6"/>
        </patternFill>
      </fill>
    </dxf>
    <dxf>
      <fill>
        <patternFill patternType="solid">
          <fgColor rgb="FFB9DFB2"/>
        </patternFill>
      </fill>
    </dxf>
    <dxf>
      <fill>
        <patternFill patternType="solid">
          <fgColor rgb="FFC2E1AC"/>
        </patternFill>
      </fill>
    </dxf>
    <dxf>
      <fill>
        <patternFill patternType="solid">
          <fgColor rgb="FFC5E2AA"/>
        </patternFill>
      </fill>
    </dxf>
    <dxf>
      <fill>
        <patternFill patternType="solid">
          <fgColor rgb="FFC6E2A9"/>
        </patternFill>
      </fill>
    </dxf>
    <dxf>
      <fill>
        <patternFill patternType="solid">
          <fgColor rgb="FFD8E59E"/>
        </patternFill>
      </fill>
    </dxf>
    <dxf>
      <fill>
        <patternFill patternType="solid">
          <fgColor rgb="FFE3E796"/>
        </patternFill>
      </fill>
    </dxf>
    <dxf>
      <fill>
        <patternFill patternType="solid">
          <fgColor rgb="FFFBA8A9"/>
        </patternFill>
      </fill>
    </dxf>
    <dxf>
      <fill>
        <patternFill patternType="solid">
          <fgColor rgb="FFFBA9A8"/>
        </patternFill>
      </fill>
    </dxf>
    <dxf>
      <fill>
        <patternFill patternType="solid">
          <fgColor rgb="FFFBABA7"/>
        </patternFill>
      </fill>
    </dxf>
    <dxf>
      <fill>
        <patternFill patternType="solid">
          <fgColor rgb="FFFBACA7"/>
        </patternFill>
      </fill>
    </dxf>
    <dxf>
      <fill>
        <patternFill patternType="solid">
          <fgColor rgb="FFFBAFA5"/>
        </patternFill>
      </fill>
    </dxf>
    <dxf>
      <fill>
        <patternFill patternType="solid">
          <fgColor rgb="FFFCBE9D"/>
        </patternFill>
      </fill>
    </dxf>
    <dxf>
      <fill>
        <patternFill patternType="solid">
          <fgColor rgb="FFFCC698"/>
        </patternFill>
      </fill>
    </dxf>
    <dxf>
      <fill>
        <patternFill patternType="solid">
          <fgColor rgb="FFFDC996"/>
        </patternFill>
      </fill>
    </dxf>
    <dxf>
      <fill>
        <patternFill patternType="solid">
          <fgColor rgb="FFFDD98E"/>
        </patternFill>
      </fill>
    </dxf>
    <dxf>
      <fill>
        <patternFill patternType="solid">
          <fgColor rgb="FFFEDD8C"/>
        </patternFill>
      </fill>
    </dxf>
    <dxf>
      <fill>
        <patternFill patternType="solid">
          <fgColor rgb="FFFEE588"/>
        </patternFill>
      </fill>
    </dxf>
    <dxf>
      <fill>
        <patternFill patternType="solid">
          <fgColor rgb="FFFEEB84"/>
        </patternFill>
      </fill>
    </dxf>
    <dxf>
      <fill>
        <patternFill patternType="solid">
          <fgColor rgb="FFBAE0B1"/>
        </patternFill>
      </fill>
    </dxf>
    <dxf>
      <fill>
        <patternFill patternType="solid">
          <fgColor rgb="FFFBAAA7"/>
        </patternFill>
      </fill>
    </dxf>
    <dxf>
      <fill>
        <patternFill patternType="solid">
          <fgColor rgb="FFFCC39A"/>
        </patternFill>
      </fill>
    </dxf>
    <dxf>
      <fill>
        <patternFill patternType="solid">
          <fgColor rgb="FFFEE587"/>
        </patternFill>
      </fill>
    </dxf>
    <dxf>
      <fill>
        <patternFill patternType="solid">
          <fgColor rgb="FFFEEA85"/>
        </patternFill>
      </fill>
    </dxf>
    <dxf>
      <fill>
        <patternFill patternType="solid">
          <fgColor rgb="FFDEE699"/>
        </patternFill>
      </fill>
    </dxf>
    <dxf>
      <fill>
        <patternFill patternType="solid">
          <fgColor rgb="FFFBB5A1"/>
        </patternFill>
      </fill>
    </dxf>
    <dxf>
      <fill>
        <patternFill patternType="solid">
          <fgColor rgb="FFFCC09C"/>
        </patternFill>
      </fill>
    </dxf>
    <dxf>
      <fill>
        <patternFill patternType="solid">
          <fgColor rgb="FFFDCA96"/>
        </patternFill>
      </fill>
    </dxf>
    <dxf>
      <fill>
        <patternFill patternType="solid">
          <fgColor rgb="FFFEDF8B"/>
        </patternFill>
      </fill>
    </dxf>
    <dxf>
      <fill>
        <patternFill patternType="solid">
          <fgColor rgb="FFFEEB85"/>
        </patternFill>
      </fill>
    </dxf>
    <dxf>
      <fill>
        <patternFill patternType="solid">
          <fgColor rgb="FFBBE0B0"/>
        </patternFill>
      </fill>
    </dxf>
    <dxf>
      <fill>
        <patternFill patternType="solid">
          <fgColor rgb="FFC4E1AB"/>
        </patternFill>
      </fill>
    </dxf>
    <dxf>
      <fill>
        <patternFill patternType="solid">
          <fgColor rgb="FFCAE2A7"/>
        </patternFill>
      </fill>
    </dxf>
    <dxf>
      <fill>
        <patternFill patternType="solid">
          <fgColor rgb="FFCBE3A6"/>
        </patternFill>
      </fill>
    </dxf>
    <dxf>
      <fill>
        <patternFill patternType="solid">
          <fgColor rgb="FFCDE3A4"/>
        </patternFill>
      </fill>
    </dxf>
    <dxf>
      <fill>
        <patternFill patternType="solid">
          <fgColor rgb="FFD0E3A3"/>
        </patternFill>
      </fill>
    </dxf>
    <dxf>
      <fill>
        <patternFill patternType="solid">
          <fgColor rgb="FFD4E4A0"/>
        </patternFill>
      </fill>
    </dxf>
    <dxf>
      <fill>
        <patternFill patternType="solid">
          <fgColor rgb="FFD6E49F"/>
        </patternFill>
      </fill>
    </dxf>
    <dxf>
      <fill>
        <patternFill patternType="solid">
          <fgColor rgb="FFD7E59E"/>
        </patternFill>
      </fill>
    </dxf>
    <dxf>
      <fill>
        <patternFill patternType="solid">
          <fgColor rgb="FFDBE59C"/>
        </patternFill>
      </fill>
    </dxf>
    <dxf>
      <fill>
        <patternFill patternType="solid">
          <fgColor rgb="FFDCE59B"/>
        </patternFill>
      </fill>
    </dxf>
    <dxf>
      <fill>
        <patternFill patternType="solid">
          <fgColor rgb="FFDEE69A"/>
        </patternFill>
      </fill>
    </dxf>
    <dxf>
      <fill>
        <patternFill patternType="solid">
          <fgColor rgb="FFDFE699"/>
        </patternFill>
      </fill>
    </dxf>
    <dxf>
      <fill>
        <patternFill patternType="solid">
          <fgColor rgb="FFE1E698"/>
        </patternFill>
      </fill>
    </dxf>
    <dxf>
      <fill>
        <patternFill patternType="solid">
          <fgColor rgb="FFE2E797"/>
        </patternFill>
      </fill>
    </dxf>
    <dxf>
      <fill>
        <patternFill patternType="solid">
          <fgColor rgb="FFE4E795"/>
        </patternFill>
      </fill>
    </dxf>
    <dxf>
      <fill>
        <patternFill patternType="solid">
          <fgColor rgb="FFE4E796"/>
        </patternFill>
      </fill>
    </dxf>
    <dxf>
      <fill>
        <patternFill patternType="solid">
          <fgColor rgb="FFE7E794"/>
        </patternFill>
      </fill>
    </dxf>
    <dxf>
      <fill>
        <patternFill patternType="solid">
          <fgColor rgb="FFE9E892"/>
        </patternFill>
      </fill>
    </dxf>
    <dxf>
      <fill>
        <patternFill patternType="solid">
          <fgColor rgb="FFECE890"/>
        </patternFill>
      </fill>
    </dxf>
    <dxf>
      <fill>
        <patternFill patternType="solid">
          <fgColor rgb="FFEDE88F"/>
        </patternFill>
      </fill>
    </dxf>
    <dxf>
      <fill>
        <patternFill patternType="solid">
          <fgColor rgb="FFEDE890"/>
        </patternFill>
      </fill>
    </dxf>
    <dxf>
      <fill>
        <patternFill patternType="solid">
          <fgColor rgb="FFEFE98E"/>
        </patternFill>
      </fill>
    </dxf>
    <dxf>
      <fill>
        <patternFill patternType="solid">
          <fgColor rgb="FFF0E98E"/>
        </patternFill>
      </fill>
    </dxf>
    <dxf>
      <fill>
        <patternFill patternType="solid">
          <fgColor rgb="FFF1E98D"/>
        </patternFill>
      </fill>
    </dxf>
    <dxf>
      <fill>
        <patternFill patternType="solid">
          <fgColor rgb="FFF3E98B"/>
        </patternFill>
      </fill>
    </dxf>
    <dxf>
      <fill>
        <patternFill patternType="solid">
          <fgColor rgb="FFF3E98C"/>
        </patternFill>
      </fill>
    </dxf>
    <dxf>
      <fill>
        <patternFill patternType="solid">
          <fgColor rgb="FFF4EA8B"/>
        </patternFill>
      </fill>
    </dxf>
    <dxf>
      <fill>
        <patternFill patternType="solid">
          <fgColor rgb="FFF5EA8B"/>
        </patternFill>
      </fill>
    </dxf>
    <dxf>
      <fill>
        <patternFill patternType="solid">
          <fgColor rgb="FFF8EA88"/>
        </patternFill>
      </fill>
    </dxf>
    <dxf>
      <fill>
        <patternFill patternType="solid">
          <fgColor rgb="FFF8EA89"/>
        </patternFill>
      </fill>
    </dxf>
    <dxf>
      <fill>
        <patternFill patternType="solid">
          <fgColor rgb="FFFAEA87"/>
        </patternFill>
      </fill>
    </dxf>
    <dxf>
      <fill>
        <patternFill patternType="solid">
          <fgColor rgb="FFFAEB87"/>
        </patternFill>
      </fill>
    </dxf>
    <dxf>
      <fill>
        <patternFill patternType="solid">
          <fgColor rgb="FFFBAAA8"/>
        </patternFill>
      </fill>
    </dxf>
    <dxf>
      <fill>
        <patternFill patternType="solid">
          <fgColor rgb="FFFBACA6"/>
        </patternFill>
      </fill>
    </dxf>
    <dxf>
      <fill>
        <patternFill patternType="solid">
          <fgColor rgb="FFFBADA6"/>
        </patternFill>
      </fill>
    </dxf>
    <dxf>
      <fill>
        <patternFill patternType="solid">
          <fgColor rgb="FFFBAEA6"/>
        </patternFill>
      </fill>
    </dxf>
    <dxf>
      <fill>
        <patternFill patternType="solid">
          <fgColor rgb="FFFBB0A4"/>
        </patternFill>
      </fill>
    </dxf>
    <dxf>
      <fill>
        <patternFill patternType="solid">
          <fgColor rgb="FFFBB1A4"/>
        </patternFill>
      </fill>
    </dxf>
    <dxf>
      <fill>
        <patternFill patternType="solid">
          <fgColor rgb="FFFBB2A4"/>
        </patternFill>
      </fill>
    </dxf>
    <dxf>
      <fill>
        <patternFill patternType="solid">
          <fgColor rgb="FFFBB3A3"/>
        </patternFill>
      </fill>
    </dxf>
    <dxf>
      <fill>
        <patternFill patternType="solid">
          <fgColor rgb="FFFBB7A0"/>
        </patternFill>
      </fill>
    </dxf>
    <dxf>
      <fill>
        <patternFill patternType="solid">
          <fgColor rgb="FFFBEB87"/>
        </patternFill>
      </fill>
    </dxf>
    <dxf>
      <fill>
        <patternFill patternType="solid">
          <fgColor rgb="FFFCBA9F"/>
        </patternFill>
      </fill>
    </dxf>
    <dxf>
      <fill>
        <patternFill patternType="solid">
          <fgColor rgb="FFFCBD9D"/>
        </patternFill>
      </fill>
    </dxf>
    <dxf>
      <fill>
        <patternFill patternType="solid">
          <fgColor rgb="FFFCC09B"/>
        </patternFill>
      </fill>
    </dxf>
    <dxf>
      <fill>
        <patternFill patternType="solid">
          <fgColor rgb="FFFCC19B"/>
        </patternFill>
      </fill>
    </dxf>
    <dxf>
      <fill>
        <patternFill patternType="solid">
          <fgColor rgb="FFFCC599"/>
        </patternFill>
      </fill>
    </dxf>
    <dxf>
      <fill>
        <patternFill patternType="solid">
          <fgColor rgb="FFFCC699"/>
        </patternFill>
      </fill>
    </dxf>
    <dxf>
      <fill>
        <patternFill patternType="solid">
          <fgColor rgb="FFFCC798"/>
        </patternFill>
      </fill>
    </dxf>
    <dxf>
      <fill>
        <patternFill patternType="solid">
          <fgColor rgb="FFFDCF94"/>
        </patternFill>
      </fill>
    </dxf>
    <dxf>
      <fill>
        <patternFill patternType="solid">
          <fgColor rgb="FFFDD590"/>
        </patternFill>
      </fill>
    </dxf>
    <dxf>
      <fill>
        <patternFill patternType="solid">
          <fgColor rgb="FFFDD690"/>
        </patternFill>
      </fill>
    </dxf>
    <dxf>
      <fill>
        <patternFill patternType="solid">
          <fgColor rgb="FFFEE08A"/>
        </patternFill>
      </fill>
    </dxf>
    <dxf>
      <fill>
        <patternFill patternType="solid">
          <fgColor rgb="FFFEE687"/>
        </patternFill>
      </fill>
    </dxf>
    <dxf>
      <fill>
        <patternFill patternType="solid">
          <fgColor rgb="FFFEE786"/>
        </patternFill>
      </fill>
    </dxf>
    <dxf>
      <fill>
        <patternFill patternType="solid">
          <fgColor rgb="FFD1E3A2"/>
        </patternFill>
      </fill>
    </dxf>
    <dxf>
      <fill>
        <patternFill patternType="solid">
          <fgColor rgb="FFEFE98F"/>
        </patternFill>
      </fill>
    </dxf>
    <dxf>
      <fill>
        <patternFill patternType="solid">
          <fgColor rgb="FFF6EA8A"/>
        </patternFill>
      </fill>
    </dxf>
    <dxf>
      <fill>
        <patternFill patternType="solid">
          <fgColor rgb="FFFCC499"/>
        </patternFill>
      </fill>
    </dxf>
    <dxf>
      <fill>
        <patternFill patternType="solid">
          <fgColor rgb="FFFCEB85"/>
        </patternFill>
      </fill>
    </dxf>
    <dxf>
      <fill>
        <patternFill patternType="solid">
          <fgColor rgb="FFFEDA8E"/>
        </patternFill>
      </fill>
    </dxf>
    <dxf>
      <fill>
        <patternFill patternType="solid">
          <fgColor rgb="FFFEDE8B"/>
        </patternFill>
      </fill>
    </dxf>
  </dxfs>
  <colors>
    <indexedColors>
      <rgbColor rgb="FF000000"/>
      <rgbColor rgb="FFFBE5D6"/>
      <rgbColor rgb="FFFF0000"/>
      <rgbColor rgb="FF00FF00"/>
      <rgbColor rgb="FF0000FF"/>
      <rgbColor rgb="FFFFFF00"/>
      <rgbColor rgb="FFFF00FF"/>
      <rgbColor rgb="FF00FFFF"/>
      <rgbColor rgb="FF9C0006"/>
      <rgbColor rgb="FF008000"/>
      <rgbColor rgb="FF000080"/>
      <rgbColor rgb="FF808000"/>
      <rgbColor rgb="FF800080"/>
      <rgbColor rgb="FF008080"/>
      <rgbColor rgb="FFA9D18E"/>
      <rgbColor rgb="FF808080"/>
      <rgbColor rgb="FF8FAADC"/>
      <rgbColor rgb="FF993366"/>
      <rgbColor rgb="FFFFF2CC"/>
      <rgbColor rgb="FFE2F0D9"/>
      <rgbColor rgb="FF660066"/>
      <rgbColor rgb="FFFF8080"/>
      <rgbColor rgb="FF0563C1"/>
      <rgbColor rgb="FFC5E0B4"/>
      <rgbColor rgb="FF000080"/>
      <rgbColor rgb="FFFF00FF"/>
      <rgbColor rgb="FFFFFF00"/>
      <rgbColor rgb="FF00FFFF"/>
      <rgbColor rgb="FF800080"/>
      <rgbColor rgb="FF800000"/>
      <rgbColor rgb="FF008080"/>
      <rgbColor rgb="FF0000FF"/>
      <rgbColor rgb="FF00CCFF"/>
      <rgbColor rgb="FFCCFFFF"/>
      <rgbColor rgb="FFD9F2D0"/>
      <rgbColor rgb="FFFFE699"/>
      <rgbColor rgb="FF99CCFF"/>
      <rgbColor rgb="FFF4B183"/>
      <rgbColor rgb="FFFFC7CE"/>
      <rgbColor rgb="FFF8CBAD"/>
      <rgbColor rgb="FF3366FF"/>
      <rgbColor rgb="FF66FF66"/>
      <rgbColor rgb="FF99CC00"/>
      <rgbColor rgb="FFFFD966"/>
      <rgbColor rgb="FFFF9900"/>
      <rgbColor rgb="FFC55A11"/>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sharedStrings" Target="sharedStrings.xml"/><Relationship Id="rId36" Type="http://schemas.openxmlformats.org/officeDocument/2006/relationships/pivotCacheDefinition" Target="pivotCache/pivotCacheDefinition1.xml"/>
</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421" createdVersion="3">
  <cacheSource type="worksheet">
    <worksheetSource ref="A2:U423" sheet="_Compilação"/>
  </cacheSource>
  <cacheFields count="21">
    <cacheField name="Unidade" numFmtId="0">
      <sharedItems count="19">
        <s v="AGIITEC"/>
        <s v="AUDIN"/>
        <s v="CCH"/>
        <s v="CCL"/>
        <s v="CER"/>
        <s v="CLS"/>
        <s v="CPF"/>
        <s v="CRE"/>
        <s v="DCS"/>
        <s v="GABINETE"/>
        <s v="PROAD"/>
        <s v="PROAE"/>
        <s v="PROEC"/>
        <s v="PROGESP"/>
        <s v="PROGRAD"/>
        <s v="PROPEPG"/>
        <s v="PROPLAN"/>
        <s v="SEO"/>
        <s v="SETI"/>
      </sharedItems>
    </cacheField>
    <cacheField name="Valor de Demanda" numFmtId="0">
      <sharedItems containsSemiMixedTypes="0" containsString="0" containsNumber="1" minValue="0" maxValue="9000000" count="131">
        <n v="0"/>
        <n v="0.2"/>
        <n v="575.1631"/>
        <n v="766.8841"/>
        <n v="958.6051"/>
        <n v="999"/>
        <n v="1000"/>
        <n v="1151"/>
        <n v="1342.0472"/>
        <n v="1771.69"/>
        <n v="1917.2102"/>
        <n v="2000"/>
        <n v="2396.5128"/>
        <n v="2492.3733"/>
        <n v="2875.8153"/>
        <n v="3359"/>
        <n v="3420"/>
        <n v="3599"/>
        <n v="3834.4204"/>
        <n v="4313.723"/>
        <n v="4500"/>
        <n v="5000"/>
        <n v="5103.5488"/>
        <n v="5751.6307"/>
        <n v="5899"/>
        <n v="6710.2358"/>
        <n v="7000"/>
        <n v="7499"/>
        <n v="8000"/>
        <n v="8499.98"/>
        <n v="9600"/>
        <n v="10000"/>
        <n v="11503.2613"/>
        <n v="12000"/>
        <n v="12389.01"/>
        <n v="13000"/>
        <n v="13612.1926"/>
        <n v="14000"/>
        <n v="14576.6"/>
        <n v="14999"/>
        <n v="15000"/>
        <n v="15811.55"/>
        <n v="17274.89"/>
        <n v="17500"/>
        <n v="20000"/>
        <n v="21000"/>
        <n v="22047.9176"/>
        <n v="23600"/>
        <n v="24000"/>
        <n v="25000"/>
        <n v="25500"/>
        <n v="26480.53"/>
        <n v="26558.2137"/>
        <n v="26796.99"/>
        <n v="30000"/>
        <n v="33600"/>
        <n v="38400"/>
        <n v="39999.99"/>
        <n v="40000"/>
        <n v="42000"/>
        <n v="46865.54"/>
        <n v="50000"/>
        <n v="50400"/>
        <n v="56308.25"/>
        <n v="60000"/>
        <n v="62000"/>
        <n v="65000"/>
        <n v="66000"/>
        <n v="73280"/>
        <n v="75218.46"/>
        <n v="78400"/>
        <n v="85000"/>
        <n v="90000"/>
        <n v="92400"/>
        <n v="94499"/>
        <n v="99999.99"/>
        <n v="100000"/>
        <n v="105000"/>
        <n v="110000"/>
        <n v="110820"/>
        <n v="118000"/>
        <n v="135248.04"/>
        <n v="142502.97"/>
        <n v="150000"/>
        <n v="159999.99"/>
        <n v="172000"/>
        <n v="200000"/>
        <n v="248132.14"/>
        <n v="250000"/>
        <n v="252000"/>
        <n v="260000"/>
        <n v="260006.65"/>
        <n v="300000"/>
        <n v="330286.58"/>
        <n v="340000"/>
        <n v="344840"/>
        <n v="348527.76"/>
        <n v="350000"/>
        <n v="400000"/>
        <n v="419290.31"/>
        <n v="441333.33"/>
        <n v="500000"/>
        <n v="550000"/>
        <n v="554705.8"/>
        <n v="558000"/>
        <n v="600000"/>
        <n v="650000"/>
        <n v="790000"/>
        <n v="852400"/>
        <n v="883980"/>
        <n v="900000"/>
        <n v="1000000"/>
        <n v="1027000"/>
        <n v="1031999"/>
        <n v="1089548.46"/>
        <n v="1240000"/>
        <n v="1300000"/>
        <n v="1308000"/>
        <n v="1500000"/>
        <n v="1800000"/>
        <n v="1890000"/>
        <n v="2000000"/>
        <n v="2348709.55"/>
        <n v="2500000"/>
        <n v="2541935.32"/>
        <n v="3000000"/>
        <n v="3850000"/>
        <n v="4332509.89"/>
        <n v="5000000"/>
        <n v="8000000"/>
        <n v="9000000"/>
      </sharedItems>
    </cacheField>
    <cacheField name="Valor Final" numFmtId="0">
      <sharedItems containsString="0" containsBlank="1" containsNumber="1" minValue="0" maxValue="10158666.67" count="201">
        <n v="0"/>
        <n v="0.01"/>
        <n v="0.02"/>
        <n v="1"/>
        <n v="539.99"/>
        <n v="760.04"/>
        <n v="990"/>
        <n v="1056.46"/>
        <n v="1113.79"/>
        <n v="1140"/>
        <n v="1400"/>
        <n v="1500"/>
        <n v="1644.16"/>
        <n v="1796.72"/>
        <n v="2000"/>
        <n v="2162.1"/>
        <n v="2424.85"/>
        <n v="2489.832"/>
        <n v="2500"/>
        <n v="3000"/>
        <n v="3233.12"/>
        <n v="3283"/>
        <n v="3431.4"/>
        <n v="3500"/>
        <n v="3519.47"/>
        <n v="3594.24"/>
        <n v="3800"/>
        <n v="4000"/>
        <n v="4041.39"/>
        <n v="4455"/>
        <n v="4478"/>
        <n v="4500"/>
        <n v="5000"/>
        <n v="5036.22"/>
        <n v="5315.1763"/>
        <n v="5560"/>
        <n v="5657.95"/>
        <n v="6000"/>
        <n v="6015.2"/>
        <n v="6081.1"/>
        <n v="6250"/>
        <n v="6500"/>
        <n v="6716"/>
        <n v="7000"/>
        <n v="8000"/>
        <n v="8082.79"/>
        <n v="8400"/>
        <n v="8505.5563"/>
        <n v="8740"/>
        <n v="8910"/>
        <n v="9000"/>
        <n v="9189.45"/>
        <n v="9200"/>
        <n v="10000"/>
        <n v="10103.49"/>
        <n v="10507.63"/>
        <n v="10560"/>
        <n v="10640"/>
        <n v="11764.8"/>
        <n v="12000"/>
        <n v="12124.18"/>
        <n v="12290"/>
        <n v="12385"/>
        <n v="12600"/>
        <n v="12781.54"/>
        <n v="13000"/>
        <n v="13120.7364"/>
        <n v="14000"/>
        <n v="14437"/>
        <n v="15000"/>
        <n v="15079.2"/>
        <n v="15990"/>
        <n v="16165.58"/>
        <n v="18000"/>
        <n v="18186.28"/>
        <n v="19000"/>
        <n v="19352.75"/>
        <n v="19401.28"/>
        <n v="19520.4"/>
        <n v="20000"/>
        <n v="21000"/>
        <n v="21280"/>
        <n v="21446.1937"/>
        <n v="21780"/>
        <n v="22000"/>
        <n v="22580.42"/>
        <n v="23372.2"/>
        <n v="23970"/>
        <n v="24248.37"/>
        <n v="24273.3791"/>
        <n v="24507.0587"/>
        <n v="24750"/>
        <n v="25000"/>
        <n v="25200"/>
        <n v="26400.01"/>
        <n v="26408.88"/>
        <n v="26575.8815"/>
        <n v="26600"/>
        <n v="26797"/>
        <n v="28289.76"/>
        <n v="29922"/>
        <n v="30000"/>
        <n v="30719.38"/>
        <n v="31438.04"/>
        <n v="31891.0579"/>
        <n v="32000"/>
        <n v="33228.31"/>
        <n v="35080.1636"/>
        <n v="36000"/>
        <n v="38600"/>
        <n v="38657.5"/>
        <n v="39067.08"/>
        <n v="40000"/>
        <n v="42000"/>
        <n v="45000"/>
        <n v="45710.5163"/>
        <n v="47000"/>
        <n v="47072.8"/>
        <n v="48000"/>
        <n v="48496.74"/>
        <n v="49000"/>
        <n v="49635.27"/>
        <n v="49962.6573"/>
        <n v="50000"/>
        <n v="50400"/>
        <n v="55200"/>
        <n v="57387.81"/>
        <n v="58000"/>
        <n v="60000"/>
        <n v="67599.86"/>
        <n v="68678.71"/>
        <n v="72192.27"/>
        <n v="72527.8547"/>
        <n v="75000"/>
        <n v="79369.6"/>
        <n v="80000"/>
        <n v="80739.0893"/>
        <n v="82082.5"/>
        <n v="85245.96"/>
        <n v="92400"/>
        <n v="92952.08"/>
        <n v="95175.05"/>
        <n v="100000"/>
        <n v="102835.46"/>
        <n v="102932.6387"/>
        <n v="106303.5262"/>
        <n v="107210.28"/>
        <n v="108000"/>
        <n v="110000"/>
        <n v="118720"/>
        <n v="119566.46"/>
        <n v="132770.34"/>
        <n v="137497.03"/>
        <n v="142000"/>
        <n v="148486.12"/>
        <n v="148800"/>
        <n v="150000"/>
        <n v="151867.86"/>
        <n v="155000"/>
        <n v="160000"/>
        <n v="163000"/>
        <n v="163134.46"/>
        <n v="180329.1"/>
        <n v="181165.64"/>
        <n v="184600"/>
        <n v="196730.5012"/>
        <n v="200000"/>
        <n v="209472.24"/>
        <n v="216500"/>
        <n v="230447.9732"/>
        <n v="240000"/>
        <n v="248203"/>
        <n v="250000"/>
        <n v="257040"/>
        <n v="265709.69"/>
        <n v="270426.23"/>
        <n v="327600"/>
        <n v="400000"/>
        <n v="413949.6"/>
        <n v="428400"/>
        <n v="442731.39"/>
        <n v="484032"/>
        <n v="604600.49"/>
        <n v="655200"/>
        <n v="700000"/>
        <n v="717900"/>
        <n v="771951.96"/>
        <n v="805638.28"/>
        <n v="840000"/>
        <n v="1000000"/>
        <n v="1008000"/>
        <n v="1088325"/>
        <n v="1200000"/>
        <n v="1560182.33"/>
        <n v="2752386.17"/>
        <n v="3000269.21"/>
        <n v="3916189.07"/>
        <n v="9007265.42"/>
        <n v="9936469.35"/>
        <n v="10158666.67"/>
        <m/>
      </sharedItems>
    </cacheField>
    <cacheField name="Ordem" numFmtId="0">
      <sharedItems containsSemiMixedTypes="0" containsString="0" containsNumber="1" containsInteger="1" minValue="1" maxValue="3" count="3">
        <n v="1"/>
        <n v="2"/>
        <n v="3"/>
      </sharedItems>
    </cacheField>
    <cacheField name="Código" numFmtId="0">
      <sharedItems count="202">
        <s v="AGIITEC001"/>
        <s v="AGIITEC002"/>
        <s v="AGIITEC003"/>
        <s v="AGIITEC004"/>
        <s v="AGIITEC006"/>
        <s v="AGIITEC007"/>
        <s v="AGIITEC008"/>
        <s v="AGIITEC009"/>
        <s v="AGIITEC010"/>
        <s v="AGIITEC011"/>
        <s v="AGIITEC012"/>
        <s v="AGIITEC013"/>
        <s v="AGIITEC015"/>
        <s v="AGIITEC016"/>
        <s v="AGIITEC017"/>
        <s v="AGIITEC026"/>
        <s v="AGIITEC070"/>
        <s v="AGIITEC080"/>
        <s v="AUDIN001"/>
        <s v="CCH001"/>
        <s v="CCH002"/>
        <s v="CCH003"/>
        <s v="CCH004"/>
        <s v="CCH005"/>
        <s v="CCH006"/>
        <s v="CCH007"/>
        <s v="CCH008"/>
        <s v="CCH056"/>
        <s v="CCH090"/>
        <s v="CCH091"/>
        <s v="CCL010"/>
        <s v="CCL011"/>
        <s v="CCL012"/>
        <s v="CCL013"/>
        <s v="CCL018"/>
        <s v="CCL020"/>
        <s v="CCL024"/>
        <s v="CCL025"/>
        <s v="CCL031"/>
        <s v="CCL034"/>
        <s v="CCL035"/>
        <s v="CCL036"/>
        <s v="CCL039"/>
        <s v="CCL042"/>
        <s v="CCL044"/>
        <s v="CCL046"/>
        <s v="CCL047"/>
        <s v="CCL049"/>
        <s v="CCL050"/>
        <s v="CCL051"/>
        <s v="CCL052"/>
        <s v="CCL055"/>
        <s v="CER001"/>
        <s v="CER002"/>
        <s v="CER003"/>
        <s v="CER004"/>
        <s v="CER005"/>
        <s v="CER006"/>
        <s v="CER007"/>
        <s v="CER008"/>
        <s v="CER009"/>
        <s v="CER010"/>
        <s v="CER012"/>
        <s v="CER013"/>
        <s v="CER014"/>
        <s v="CER015"/>
        <s v="CER018"/>
        <s v="CER033"/>
        <s v="CER034"/>
        <s v="CER038"/>
        <s v="CER040"/>
        <s v="CER041"/>
        <s v="CER042"/>
        <s v="CLS004"/>
        <s v="CLS005"/>
        <s v="CLS007"/>
        <s v="CLS008"/>
        <s v="CLS009"/>
        <s v="CLS060"/>
        <s v="CLS070"/>
        <s v="CLS080"/>
        <s v="CLS090"/>
        <s v="CLS999"/>
        <s v="CPF005"/>
        <s v="CPF007"/>
        <s v="CPF008"/>
        <s v="CPF011"/>
        <s v="CPF012"/>
        <s v="CPF020"/>
        <s v="CPF060"/>
        <s v="CPF070"/>
        <s v="CPF080"/>
        <s v="CPF090"/>
        <s v="CPF091"/>
        <s v="CPF092"/>
        <s v="CPF093"/>
        <s v="CPF094"/>
        <s v="CPF095"/>
        <s v="CPF096"/>
        <s v="CPF097"/>
        <s v="CRE001"/>
        <s v="CRE002"/>
        <s v="CRE003"/>
        <s v="CRE004"/>
        <s v="CRE005"/>
        <s v="CRE006"/>
        <s v="CRE007"/>
        <s v="CRE008"/>
        <s v="CRE009"/>
        <s v="CRE060"/>
        <s v="CRE070"/>
        <s v="CRE080"/>
        <s v="DCS001"/>
        <s v="DCS002"/>
        <s v="DCS003"/>
        <s v="GABINETE001"/>
        <s v="GABINETE002"/>
        <s v="GABINETE003"/>
        <s v="GABINETE005"/>
        <s v="GABINETE006"/>
        <s v="GABINETE007"/>
        <s v="GABINETE008"/>
        <s v="GABINETE009"/>
        <s v="GABINETE010"/>
        <s v="GABINETE011"/>
        <s v="PROAD002"/>
        <s v="PROAD003"/>
        <s v="PROAD004"/>
        <s v="PROAD005"/>
        <s v="PROAD006"/>
        <s v="PROAD007"/>
        <s v="PROAD008"/>
        <s v="PROAD009"/>
        <s v="PROAD010"/>
        <s v="PROAD011"/>
        <s v="PROAD013"/>
        <s v="PROAD014"/>
        <s v="PROAD015"/>
        <s v="PROAD016"/>
        <s v="PROAD017"/>
        <s v="PROAD018"/>
        <s v="PROAE001"/>
        <s v="PROAE002"/>
        <s v="PROAE003"/>
        <s v="PROAE004"/>
        <s v="PROAE005"/>
        <s v="PROAE006"/>
        <s v="PROAE007"/>
        <s v="PROAE009"/>
        <s v="PROAE010"/>
        <s v="PROAE012"/>
        <s v="PROEC001"/>
        <s v="PROEC003"/>
        <s v="PROEC021"/>
        <s v="PROEC081"/>
        <s v="PROGESP001"/>
        <s v="PROGESP002"/>
        <s v="PROGESP004"/>
        <s v="PROGESP005"/>
        <s v="PROGESP007"/>
        <s v="PROGESP008"/>
        <s v="PROGESP009"/>
        <s v="PROGESP012"/>
        <s v="PROGRAD001"/>
        <s v="PROGRAD003"/>
        <s v="PROGRAD004"/>
        <s v="PROGRAD005"/>
        <s v="PROGRAD006"/>
        <s v="PROGRAD007"/>
        <s v="PROGRAD008"/>
        <s v="PROPEPG002"/>
        <s v="PROPEPG004"/>
        <s v="PROPEPG005"/>
        <s v="PROPEPG006"/>
        <s v="PROPEPG016"/>
        <s v="PROPEPG020"/>
        <s v="PROPEPG021"/>
        <s v="PROPEPG029"/>
        <s v="PROPEPG031"/>
        <s v="PROPEPG035"/>
        <s v="PROPEPG036"/>
        <s v="PROPEPG037"/>
        <s v="PROPEPG039"/>
        <s v="PROPEPG040"/>
        <s v="PROPEPG041"/>
        <s v="PROPEPG043"/>
        <s v="PROPLAN001"/>
        <s v="PROPLAN002"/>
        <s v="PROPLAN003"/>
        <s v="PROPLAN004"/>
        <s v="PROPLAN005"/>
        <s v="PROPLAN006"/>
        <s v="SEO001"/>
        <s v="SEO002"/>
        <s v="SEO003"/>
        <s v="SEO004"/>
        <s v="SETI001"/>
        <s v="SETI002"/>
        <s v="SETI008"/>
        <s v="SETI013"/>
        <s v="SETI070"/>
        <s v="SETI080"/>
      </sharedItems>
    </cacheField>
    <cacheField name="Tipo de Despesa" numFmtId="0">
      <sharedItems count="11">
        <s v="Auxílio Moradia"/>
        <s v="Auxílios"/>
        <s v="Bolsas"/>
        <s v="Diárias"/>
        <s v="Estagiarios"/>
        <s v="Materiais de Consumo"/>
        <s v="Materiais Permanentes"/>
        <s v="Obras"/>
        <s v="Passagens"/>
        <s v="Serviços de Terceiros"/>
        <s v="Transportes"/>
      </sharedItems>
    </cacheField>
    <cacheField name="Nome da Ação" numFmtId="0">
      <sharedItems count="231">
        <s v="#A CAPTAR#"/>
        <s v="Abastecimento de águanas áreas experimentais"/>
        <s v="Adequação das instalações preventivas de incêndio nos Prédios Histórico I, II e III"/>
        <s v="Aditamentos e Reajustes de contratos em execução"/>
        <s v="Apoio à educação a distância"/>
        <s v="Apoio a participação em eventos científicos de discentes - RES 14/2016/CONSUNI"/>
        <s v="Apoio a participação em eventos científicos de servidores - RES 49/CONSUNI/CPPGEC/2022"/>
        <s v="Apoio aos Discentes do Campus Passo Fundo para participação em eventos científicos"/>
        <s v="Apoio aos discentes para participação em ações de divulgação da UFFS em feiras regionais"/>
        <s v="Apoio aos discentes para participação em eventos científicos - Resolução 14/2016 - CONSUNI"/>
        <s v="Apoio aos Docentes do Campus Passo Fundo para publicação em revistas científicas"/>
        <s v="Apoio aos docentes para participação em eventos científicos"/>
        <s v="Apoio aos servidores do Campus Passo Fundo para participação em eventos científicos"/>
        <s v="Aquisição de bens permanentes não contemplados na lista padrão de mobiliário para as unidades da Reitoria"/>
        <s v="Aquisição de bens permanentes, móveis e equipamentos definidos na lista padrão de mobiliário para todas as unidades da UFFS"/>
        <s v="Aquisição de bens, serviços e manutenção de contratos de TIC da UFFS"/>
        <s v="Aquisição de dispositivos e equipamentos de tecnologia assistida para discentes com deficiência"/>
        <s v="Aquisição de materiais de consumo e gestão das atividades dos Laboratórios do Campus Passo Fundo"/>
        <s v="Aquisição de Materiais de Consumo para as Áreas Experimentais do campus Chapecó"/>
        <s v="Aquisição de Materiais de Consumo para os Laboratórios do campus Chapecó"/>
        <s v="Aquisição de Materiais de Expediente e Consumo do Campus Chapecó"/>
        <s v="Aquisição de materiais para divulgação"/>
        <s v="Aquisição de material de consumo, definidos na lista padrão, para unidades da Reitoria"/>
        <s v="Aquisição Materiais de Consumo"/>
        <s v="Áreas Experimentais"/>
        <s v="Atribuição de DOI aos artigos científicos dos periódicos da UFFS"/>
        <s v="Auxílios aos Estudante e Ressarcimento aos Docentes"/>
        <s v="Bolsa Inovação - Projetos de P,D&amp;I, fomento via empresas - Estimativa Receita 100.000 PLOA2025 - entrada via GRU conta 81"/>
        <s v="Bolsasde Pesquisa (Bolsasde IC e IT (jan./ago., edital vigente, 117 bolsas por mês totalizando 936 bolsas))"/>
        <s v="Bolsasde Pesquisa (Bolsasde IC e IT (set../dez., novo edital, 117 bolsas pagas por mês, totalizando 468 bolsas))"/>
        <s v="Bolsasde Pós-Graduação (Auxílios para Indígenas Lato Sensu - PROGRAMA INDÍGENA (PIN), pagas por 12 meses)"/>
        <s v="Bolsasde Pós-Graduação (Auxílios para Indígenas Stricto Sensu - PROGRAMA INDÍGENA (PIN), pagas por 12 meses)"/>
        <s v="Bolsasde Pós-Graduação (Bolsasde doutorado institucional de ampla concorrência aos discentes de doutorado de cada um dos 4 PPGs da UFFS no valor de R$ 3.100,00, pagas por 12 meses) + demanda de novo edital de bolsas de doutorado para os 5 PPGs"/>
        <s v="Bolsasde Pós-Graduação (BolsasInstitucionais de ampla concorrência aos discentes de mestrado de cada um dos 17 PPGs da UFFS no valor de R$ 2.100,00, pagas por 12 meses) + demanda de 1 PPG novo"/>
        <s v="Calçadas cobertas dos Prédios Históricos I e II"/>
        <s v="Campus Parque"/>
        <s v="Capacitação/formação continuada de professores do Campus Cerro Largo"/>
        <s v="Central de Resíduos"/>
        <s v="Cobertura entre o Bloco A e RU"/>
        <s v="Coleta de resíduos perigosos"/>
        <s v="Conserto da cratera (ao lado do estacionamento)"/>
        <s v="Construção de áreas cobertas de interligação das edificações dos campi"/>
        <s v="Construção de banheiros na Área Experimental Campus Laranjeiras do Sul"/>
        <s v="Construção de cobertura entre prédios - prédio do Bloco A e prédio do Bloco dos professores, cantina, laboratórios e entre laboratórios"/>
        <s v="Construção de dois prédios de laboratórios"/>
        <s v="Construção de Reservatório Central de Água"/>
        <s v="Construção de um Bloco de salas de aula"/>
        <s v="Construção de uma estrutura de armazenamento de resíduos sólidos próximo aos laboratórios"/>
        <s v="Construção de uma quadra de basquete 3x3"/>
        <s v="Construção do Bloco B"/>
        <s v="Construção/Reconstrução de três estufas agrícolas"/>
        <s v="Consultoria externa aos programas de pós-graduação da UFFS"/>
        <s v="Consumíveis: Áreas Experimentais"/>
        <s v="Consumíveis: Clínica Escola de Nutrição"/>
        <s v="Consumíveis: Laboratórios"/>
        <s v="Contrapartida da UFFS para firmar convênios com Agências de Fomento"/>
        <s v="Contratação de Estagiários (estágio não obrigatório)"/>
        <s v="Contratação de implantação dos SIGs"/>
        <s v="Contratação de serviço e aquisição de peças para manutenção preventiva e corretiva"/>
        <s v="Contratações de Fundações de Apoio"/>
        <s v="Curso de medicina sem hospitais universitários - aquisição de equipamentos"/>
        <s v="Curso de medicina sem hospitais universitários - aquisição de material de consumo"/>
        <s v="Curso de Medicina sem Hospital Universitário"/>
        <s v="Custeio de atividades da DPGRAD"/>
        <s v="DEPI - Capacitação interna AGIITEC - DEPI"/>
        <s v="DEPI - Capacitação vinda externa AGIITEC - DEPI"/>
        <s v="DEPI - Gestão da Unidade - AGIITEC - DEPI"/>
        <s v="DEPI - Gestão da Unidade - filiação FORTEC e rede NITSC - AGIITEC DEPI - Previsto no plano de ação do Gabinete"/>
        <s v="DEPI - Integração com ecossistema e tríplice hélice de inovação local e regional. - AGIITEC DEPI"/>
        <s v="DEPI - Viabilizar e dar agilidade em processos de Propriedade Intelectual - AGIITEC - DEPI"/>
        <s v="DEPI Funcionamento do Laboratório AGIITEC DEPI"/>
        <s v="DEPI Taxas de manutenção e Registro de Propriedade Intelectual AGIITEC DEPI"/>
        <s v="Desenvolvimento dos projetos de implantação dos sistemas SIG UFRN na UFFS"/>
        <s v="Desenvolvimento e implantação das manutenções (corretivas, preventivas e preditivas) prediais e de infraestrutura para todos os campi"/>
        <s v="Diárias"/>
        <s v="Diárias PROAD"/>
        <s v="Disponibilizar as áreas esportivas (quadra coberta com vestiários) para os Campi da UFFS"/>
        <s v="Divulgação da UFFS"/>
        <s v="Edital de fomento aos projetos de pesquisa, desenvolvimento tecnológico e inovação, com ênfase na Pós-graduação (Fomento de capital aos grupos de pesquisa)"/>
        <s v="Edital de fomento aos projetos de pesquisa, desenvolvimento tecnológico e inovação, com ênfase na Pós-graduação (Material consumível para laboratório)"/>
        <s v="Edital de fomento aos projetos de pesquisa, desenvolvimento tecnológico e inovação, com ênfase na Pós-graduação (Serviços de terceiros para fomento ao pesquisador)"/>
        <s v="Elaboração de projeto e instalação de energia elétrica para estufas e centro agroecológico"/>
        <s v="Eventos científicos - Discentes"/>
        <s v="Eventos científicos - Servidores"/>
        <s v="Eventos científicos para docentes e técnicos do Campus Cerro Largo"/>
        <s v="Execução de estacionamento Bloco dos Professores"/>
        <s v="Execução de estacionamento nas mediações do Restaurante Universitário"/>
        <s v="Execução do Plano de desenvolvimento de Pessoas - PDP (4572)"/>
        <s v="Fomento aos Grupos de Trabalho (GTs) da Pós-Graduação"/>
        <s v="Fomento para execução do Programa Universidade Aberta do Brasil (UAB - CAPES)"/>
        <s v="Fomento para implantação de novos cursos de Residência Uniprofissional, Multiprofissional e Médica"/>
        <s v="Fornecimento de água e tratamento de esgoto"/>
        <s v="Fornecimento de energia elétrica"/>
        <s v="Fortalecimento e viabilização das ações de Extensão e Cultura"/>
        <s v="Gerenciar o processo de produção do PDI 2025-2032"/>
        <s v="Gestão atividades e serviços"/>
        <s v="Gestão da Auditoria Interna"/>
        <s v="Gestão da Comunicação Visual Institucional"/>
        <s v="Gestão da Frota Própria"/>
        <s v="Gestão da mobilidade das comissões investigativas e processantes"/>
        <s v="Gestão da mobilidade institucional da corregedoria"/>
        <s v="Gestão da mobilidade institucional da Procuradoria Institucional"/>
        <s v="Gestão da mobilidade institucional da Procuradoria Jurídica"/>
        <s v="Gestão da mobilidade institucional do Gabinete"/>
        <s v="Gestão da Unidade"/>
        <s v="Gestão da Unidade - PROGRAD"/>
        <s v="Gestão da Unidade (Contratação de estagiários - CPP e CEUA)"/>
        <s v="Gestão da Unidade (Contratação de serviço de confecção dos formulários para a impressão de diplomas e certificados)"/>
        <s v="Gestão da Unidade Campus Chapecó"/>
        <s v="Gestão da Unidade/PROAE"/>
        <s v="Gestão das atividades da Ouvidoria"/>
        <s v="Gestão das atividades das Áreas Experimentais"/>
        <s v="Gestão das atividades de Ouvidoria"/>
        <s v="Gestão das atividades do DEPED"/>
        <s v="Gestão das atividades dos Laboratórios"/>
        <s v="Gestão das Atividades e Serviços da Comissão de Ética"/>
        <s v="Gestão das Atividades e Serviços da PROEC"/>
        <s v="Gestão das Atividades e Serviços da PROPLAN"/>
        <s v="Gestão das atividades e serviços da SEO"/>
        <s v="Gestão das atividades e serviços do Campus Erechim"/>
        <s v="Gestão das atividades e serviços do CRDHIR"/>
        <s v="Gestão das atividades e serviços do Gabinete do Reitor (Sugestão de materiais)"/>
        <s v="Gestão das Atividades SETI"/>
        <s v="Gestão das atividades, insumos e serviços de terceiros do Campus Cerro Largo"/>
        <s v="Gestão de atividades da Ouvidoria"/>
        <s v="Gestão de convênios de Pesquisa e Pós-Graduação com agências de fomento (Fonte 0181-convênios)"/>
        <s v="Gestão de materiais, serviços e organização das atividades do Campus Passo Fundo"/>
        <s v="Gestão de material permanente do Campus Passo Fundo"/>
        <s v="Gestão de mobilidade da Comissão Própria de Avaliação (CPA) e Núcleos de Avaliação de Campus (NAC)"/>
        <s v="Gestão de mobilidade da Editora UFFS. Diárias"/>
        <s v="Gestão de mobilidade da Editora UFFS. Passagens"/>
        <s v="Gestão de transporte terceirizado no Campus Cerro Largo"/>
        <s v="Gestão dos Contratos de Serviços de Apoio Administrativo - Terceirizado"/>
        <s v="Gestão dos Contratos de Vigilância - Terceirizado"/>
        <s v="Gestão dos insumos da CAAEX do Campus Cerro Largo"/>
        <s v="Gestão dos insumos da CLAB do Campus Cerro Largo"/>
        <s v="Gestão e organização das atividades, serviços, eventos acadêmicos e eventos de capacitação docente do Campus Passo Fundo - Diárias"/>
        <s v="Gestão e organização das atividades, serviços, eventos acadêmicos e eventos de capacitação docente do Campus Passo Fundo - Passagens"/>
        <s v="Gestão Institucional"/>
        <s v="Ginásio Poliesportivo"/>
        <s v="Implantação de um centro agroecológico para os cursos de Agronomia, Educação do Campo e demais cursos que trabalhem com esta temática"/>
        <s v="Implantação de viveiro de mudas no Campus de Erechim para o desenvolvimento de atividades no curso de Agronomia"/>
        <s v="Implantação do Centro de preparo de bioinsumos e fertilizantes orgânicos"/>
        <s v="Implantação do Museu de Ciências Naturais da UFFS"/>
        <s v="Inovação - Diárias"/>
        <s v="Inovação - Diárias para colaborador eventual"/>
        <s v="Inovação - Passagem"/>
        <s v="Interligação coberta dos prédios"/>
        <s v="Internacionalização - Cursos de línguas PROLIN (bolsa para instrutor) (20RK)"/>
        <s v="Internacionalização - Cursos de línguas PROLIN (bolsa para instrutor) (21GS)"/>
        <s v="Internacionalização - Diárias"/>
        <s v="Internacionalização - Diárias para colaborador eventual"/>
        <s v="Internacionalização - Gestão da Unidade"/>
        <s v="Internacionalização - Mobilidade Acadêmica in e out (exceto passagem e diária)"/>
        <s v="Internacionalização - Passagem"/>
        <s v="Internacionalização - Testes de proficiência"/>
        <s v="Internacionalização - Testes de proficiência CelpeBras (Prevê pagamento de GRU para inscrições via INEP)"/>
        <s v="Internacionalização - Tradução de documentos"/>
        <s v="Investimento na divulgação dos Cursos da Instituição"/>
        <s v="Investimentos"/>
        <s v="Investimentos em obras de readequações da infraestrutura dos campi"/>
        <s v="Investimentos em obras de recuperação de infraestrutura dos campi"/>
        <s v="Investimentos em obras e infraestrutura dos campi"/>
        <s v="Investimentos infraestrutura dos campi"/>
        <s v="Jornada de Iniciação Científica (JIC), Simpósio de Pós-Graduação do Sul do Brasil (SIMPÓS) e Prêmio Jovem Pesquisador"/>
        <s v="Jornada de Iniciação Científica (JIC), Simpósio de Pós-Graduação do Sul do Brasil (SIMPÓS) e Prêmio Jovem Pesquisador (Auxílio Prêmio Jovem Pesquisador)"/>
        <s v="Laboratórios"/>
        <s v="Ligação pavimentada de trajeto entre laboratórios e Galpão Agrícola"/>
        <s v="Manutenção"/>
        <s v="Manutenção da contratação do sistema de verificação de similaridade"/>
        <s v="Manutenção de estruturas físicas"/>
        <s v="Manutenção dos serviços ofertados pelo Sistema de Bibliotecas"/>
        <s v="Materiais Permanentes"/>
        <s v="Material Permanente"/>
        <s v="Material Permanente - DMLAB"/>
        <s v="Modernizar o processo de produção do Planejamento Institucional Anual (PA UFFS)"/>
        <s v="Nova ação: Instituir a Política de Bem-Estar, Saúde e Qualidade de Vida no Trabalho e Valorização dos Profissionais da Educação"/>
        <s v="Obra"/>
        <s v="Organização dos eventos de capacitação dos professores do Campus Erechim (Formação Continuada de Docentes)"/>
        <s v="Organização e gestão de eventos acadêmicos do Campus Cerro Largo"/>
        <s v="Organização e gestão de eventos acadêmicos do Campus Erechim"/>
        <s v="Organização e Gestão de Eventos do campus Chapecó"/>
        <s v="Outras despesas correntes"/>
        <s v="Pagamento de anuidades"/>
        <s v="Pagamento de bolsas acadêmicas e auxílios financeiros"/>
        <s v="Pagamento do PASEP 2025"/>
        <s v="Passagem"/>
        <s v="Passagens"/>
        <s v="Passagens PROAD"/>
        <s v="PIBEX"/>
        <s v="PIBIS"/>
        <s v="Programa de Ações Afirmativas"/>
        <s v="Programa de Alimentação e Nutrição - estrutura física"/>
        <s v="Programa de Alimentação e Nutrição - refeição RUs"/>
        <s v="Programa de Apoio à Pós-Graduação Institucional (PROAP Institucional)"/>
        <s v="Programa de Apoio à Pós-Graduação Institucional (PROAP Institucional) (Auxílio a discentes)"/>
        <s v="Programa de Apoio à Pós-Graduação Institucional (PROAP Institucional) (Material consumível para laboratório)"/>
        <s v="Programa de Apoio à Pós-Graduação Institucional (PROAP Institucional) (Serviço de tradução e publicação)"/>
        <s v="Programa de Apoio Pedagógico e/ou Psicossocial"/>
        <s v="Programa de Aprimoramento Profissional em Medicina Veterinária (PAPMV)"/>
        <s v="Programa de Arte e Cultura"/>
        <s v="Programa de Auxílios Socioeconômicos"/>
        <s v="Programa de Esporte e Lazer"/>
        <s v="Programa de Permanência Parental"/>
        <s v="Programa Incluir"/>
        <s v="Promoção de Esporte e Lazer junto ao Bloco A"/>
        <s v="Publicação Legal de Processos Licitatórios"/>
        <s v="Qualificação da infraestrutura para ensino, pesquisa e extensão"/>
        <s v="Qualificação e capacitação dos servidores da Unidade"/>
        <s v="Realização de Concurso Público para o Magistério Superior da UFFS"/>
        <s v="Realização de Concurso Público para Técnicos Administrativos da UFFS"/>
        <s v="Realização de eventos - Portas Abertas e Feira de Ciências"/>
        <s v="Realização de melhoria na iluminação do caminho de acesso aos laboratórios, entre o Bloco dos Professores e laboratórios"/>
        <s v="Realização de viagens de estudo"/>
        <s v="Recursos FORDHOV - Gestão do Hospital Veterinário"/>
        <s v="Reforma dos telhados dos Prédios Históricos I e II"/>
        <s v="Reforma Prédio Histórico III"/>
        <s v="Ressarcimento Auxílio Moradia"/>
        <s v="Ressarcimento de taxas de publicações e traduções em periódicos"/>
        <s v="Serviços de terceiros - PJ"/>
        <s v="Serviços postais"/>
        <s v="Taxa de Administração para Fundação de Apoio - 7% do valor previsto para CVs (rever valor dos CVs)"/>
        <s v="Taxas institucionais"/>
        <s v="Transparência"/>
        <s v="Transporte"/>
        <s v="Transporte PROAD"/>
        <s v="Up To Date"/>
        <s v="Viagens de estudos dos cursos de graduação do Campus Cerro Largo"/>
        <s v="Viagens de estudos dos programas de pós-graduação no Campus Cerro Largo"/>
        <s v="Viagens de estudos, imersões e viagens administrativas do Campus Passo Fundo"/>
        <s v="Viagens de Estudos, Trabalhos de Campo, Visitas Técnicas"/>
      </sharedItems>
    </cacheField>
    <cacheField name="Descrição da Ação" numFmtId="0">
      <sharedItems count="342" longText="1">
        <s v="(1) Aquisição de SSDs para upgrade de desktops; (2) Aquisição de materiais de expedientes"/>
        <s v="#A CAPTAR#"/>
        <s v="1) Eventos acadêmico-científicos organizados pela UFFS campus Chapecó, promovidos pelos cursos de graduação e Pós-graduação como Seminário Interinstitucional, Simpósios, Seminários de Integração, Seminário de Socialização dos TCC, Atividades Teórico Práticas em Comunidades, Colóquios. As atividades devem ser realizadas, preferencialmente, nas dependências da UFFS, campus Chapecó, em auditórios, salas de aula e espaços comuns, em forma de Seminários, Palestras e Oficinas, envolvendo a comunidade acadêmica, servidores e Palestrantes Convidados. 2) Planejamento e execução de atividades de formação docentes, sob a responsabilidade do Núcleo de Apoio Pedagógico (NAP) e articulação com a Coordenação Acadêmica e Coordenações de Cursos; 3) Bancas de Defesa de Dissertações dos Mestrandos dos Programas de Pós-graduação Stricto Sensu do campus Chapecó; 4) Criação de calendário e realização de eventos anuais para egressos do Campus Chapecó"/>
        <s v="1) Prover e administrar recursos humanos, financeiros e materiais para realização de pequenos reparos e manutenções preventivas prediais e de infraestrutura do campus"/>
        <s v="A solução será utilizada para detecção de possíveis plágios em trabalhos de conclusão de curso como monografias, dissertações, teses e relatórios, bem como em artigos científicos de periódicos da UFFS, dentre outras finalidades"/>
        <s v="Ações de integração com o ecossistema e tríplice hélice de inovação local e regional Passagens R$ 10.000,00, diárias 5000,00"/>
        <s v="Acompanhamento de servidores em viagem de estudantes a eventos vinculados à temática &quot;Ações Afirmativas&quot;"/>
        <s v="Acordo de cooperação técnica com UFRN"/>
        <s v="Adequação da Acessibilidade da edificação da Biblioteca Central no campus Chapecó"/>
        <s v="Adequação das estufas de secagem e prédio de moinhos dos laboratórios"/>
        <s v="Adequações instalações preventivas contra incêndios (PCI) da Unidade Seminário e Bloco A campus Cerro Largo"/>
        <s v="Adequações instalações preventivas contra incêndios (PCI) em diversas edificações do Campus Realeza"/>
        <s v="Aditivos e reajuste de contratos"/>
        <s v="Adquirir recursos materiais para divulgação de ações da CPA em todos os campi, e relacionadas às pesquisas internas de autoavaliação"/>
        <s v="Ampliar as ações de divulgação institucional"/>
        <s v="Aplicação dos testes de proficiência"/>
        <s v="Apoio administrativo, técnico e operacional (Mão de obra terceirizada - Locação de Mão de Obra) - Todos os Campi"/>
        <s v="Apoio financeiro aos docentes e técnicos do campus Cerro Largo, através do ressarcimento de inscrição e diárias e passagens para participação em eventos no país e/ou exterior"/>
        <s v="Após fortes chuvas em Passo Fundo, abriu-se uma cratera no pátio, ao lado da saída do estacionamento, com aproximadamente 5 metros de profundidade. É necessária a contratação de empresa que execute o aterramento e restauração da área"/>
        <s v="Aquisição de bens de consumo (como EPIs) necessários para o funcionamento dos RUs da UFFS, tanto para os já em funcionamento, quanto para o RU do Campus Passo Fundo"/>
        <s v="Aquisição de bens permanentes, móveis e equipamentos definidos na lista padrão da UFFS para todas as unidades"/>
        <s v="Aquisição de bens permanentes, visando atender os laboratórios de todos os Campi da UFFS"/>
        <s v="Aquisição de computadores para substituição das máquinas de trabalho dos servidores, estando muitas obsoletas"/>
        <s v="Aquisição de computadores para substituição das máquinas obsoletas dos laboratórios de informática"/>
        <s v="Aquisição de condicionadores de ar"/>
        <s v="Aquisição de equipamentos e mobiliários para espaço físico de acolhimento parental nos seis campi da UFFS"/>
        <s v="Aquisição de equipamentos para melhoria e desenvolvimento das atividades de ensino, pesquisa e extensão para os cursos de Graduação e PPGs"/>
        <s v="Aquisição de equipamentos, mobiliários e demais itens necessários à estruturação, instalação e complementação da estrutura física dos RUs da UFFS, sendo R$ 100.000,00 para os RUs em funcionamento e R$ 300.000,00 para o RU e Estrutura Básica da Cantina do Campus Passo Fundo"/>
        <s v="Aquisição de insumos agrícolas, materiais/equipamentos/EPIs e serviços específicos para as Áreas Experimentais, para atendimento aos CCRs que a utilizam. Desenvolvimento de projetos institucionais e parcerias com outras instituições. Continuidade/implantação/expansão de áreas para ensino, pesquisa e extensão"/>
        <s v="Aquisição de insumos, mobiliários e equipamentos necessários para a prestação de serviço"/>
        <s v="Aquisição de Materiais de Consumo e Serviços a fim de suprir as atividades envolvidas no funcionamento do campus"/>
        <s v="Aquisição de materiais e equipamentos para o funcionamento adequado das atividades acadêmicas e administrativas; Fortalecer os espaços de descanso e lazer no campus"/>
        <s v="Aquisição de materiais para todas as atividades do Campus, classificadas como não especificas; Aquisição de materiais conforme necessidade dos setores; Promover acordos de cooperação, desenvolvimento de oficinas, pesquisas e projetos em geral; Ações voltadas a saúde do servidor; Prezar pela economicidade, sustentabilidade e segurança; Fomentar projeto energético e ações relacionadas; Fomentar o desenvolvimento do Jardim Botânico no Campus e ações relacionadas; Disponibilizar soluções de TI (hardware e software) para desenvolvimento de atividades de toda comunidade acadêmica. Além de outras ações de gestão que venham a ser demandas pelo campus e que se enquadrem em gestão do campus"/>
        <s v="Aquisição de materiais/equipamentos/EPIs e serviços Laboratoriais, específicos para atendimento das aulas dos cursos de graduação e pós-graduação do Campus. Desenvolvimento de projetos de pesquisas e extensão, TCC e outras atividades relacionadas a gestão da CLAB-RE. Adequações em espaços internos"/>
        <s v="Aquisição de material bibliográfico - livros nacionais"/>
        <s v="Aquisição de mobiliário (não padrão) e equipamentos em geral para atendimento dos setores e cursos do Campus"/>
        <s v="Aquisição de mobiliário fora da lista padrão da UFFS, para atender as unidades da Reitoria"/>
        <s v="Aquisição de Nobreaks para laboratórios"/>
        <s v="Aquisição e instalação de controladores de acesso nos laboratórios do Campus"/>
        <s v="Assegurar a participação em eventos internos e externos"/>
        <s v="Assegurar a realização de atividades como oitivas e formação de servidores"/>
        <s v="Assegurar a realização de atividades de divulgação e formação de servidores. Permitir a participação em eventos nacionais e internacionais relacionados à área de avaliação"/>
        <s v="Assessorar o Reitor no planejamento e execução das atividades relacionadas à Pró-Reitoria"/>
        <s v="Atender as demandas de material de consumo geradas nas áreas experimentais através do empenho de itens vigentes em atas de preço"/>
        <s v="Atender as demandas de material de consumo geradas nos laboratórios através do empenho de itens vigentes em atas de preço"/>
        <s v="Atender as demandas de material expediente, diárias e serviços gerados pelos setores administrativos e acadêmicos através atas/licitações vigentes"/>
        <s v="Atender as demandas de material necessário para o Setor de Acessibilidade e curso de Pedagogia"/>
        <s v="Atender as demandas de reuniões, convocações, representações no âmbito administrativo e acadêmico que exijam deslocamento rodoviário através do uso de transporte executivo terceirizado"/>
        <s v="Atendimento à lei 11.355/2006, lei 8112/1990 e Instrução Normativa 57/2021"/>
        <s v="Atendimento com Diárias para servidores e colaboradores na participação de eventos, atividades administrativas, acadêmicas e demais atividades que necessitem"/>
        <s v="Atendimento com Passagens para servidores e colaboradores na participação de eventos, atividades administrativas, acadêmicas e demais atividades que necessitem"/>
        <s v="Atendimento com transporte para execução de atividades administrativas, acadêmicas, eventos, reuniões e outras atividades que necessitarem, para servidores, colaboradores, discentes (viagens de estudos)"/>
        <s v="Auxílio Financeiro aos discentes do campus Cerro Largo, através de bolsas para participação de eventos nacionais e internacionais"/>
        <s v="Auxílio financeiro eventos DPGRAD, destinado ao pagamento de auxílio aos estudantes participantes de eventos dos programas, tais como: SINPET, Encontro dos estudantes do PIBID, Seminário de Pesquisa sobre Migrações e jornada de monitorias"/>
        <s v="Auxílio financeiro para a participação de estudantes em eventos academicamente relevantes, visando o pagamento de despesas relativas a deslocamento, taxa de inscrição, hospedagem e alimentação"/>
        <s v="Auxílio Financeiro para a Participação de Estudantes em Eventos Academicamente Relevantes, visando o pagamento de despesas relativas a deslocamento, taxa de inscrição, hospedagem e alimentação, sob análise da Comissão de Avaliação de Auxílio Financeiro Discente, de acordo com regulamento institucional e cumprimento dos dispositivos de Editais específicos"/>
        <s v="Auxílio financeiro para participação de estudantes em ações de divulgação da UFFS em feiras regionais, visando o pagamento de despesas relativas à alimentação"/>
        <s v="Auxílio financeiro para participação em Olimpíadas Acadêmicas (PROLIMP)"/>
        <s v="Auxílio financeiro viagens de estudos"/>
        <s v="Auxílios aos estudantes para custeio de despesas em eventos institucionais (alimentação e transporte)"/>
        <s v="Bloco de Salas de Aula modular padrão para Cerro Largo - RS"/>
        <s v="Bolsa para apoio materno infantil - PIN"/>
        <s v="Bolsa TCC (PAFEP-TCC)"/>
        <s v="Bolsas-auxílio para participação de estudantes em eventos esportivos"/>
        <s v="BolsasCultura e Arte a serem pagas a estudantes dos 6 campi da UFFS em ação conjunta com a PROEC"/>
        <s v="Bolsasde Mobilidade Acadêmica"/>
        <s v="Bolsasde Monitorias de Ensino"/>
        <s v="Bolsasde Tutoria Acadêmica"/>
        <s v="Bolsaspara Acessibilidade"/>
        <s v="Bolsaspara desenvolvimento do sistema do RU em parceria com a SETI"/>
        <s v="BolsasPNAES a serem pagas a estudantes dos seis campi da UFFS"/>
        <s v="BolsasUFFS Portas Abertas"/>
        <s v="Bolsistas/estagiário AGIITEC/DEPI 02 para auxílio do setor de Inovação (12 meses x2 x R$ 1083,33, total $ 26.000,00) Articulação para a vinda de 03 novos servidor para o setor Viabilizar a implantação do sistema da UFRN, módulo gestão de NIT para coleta de dados e gestão dos ativos intangíveis"/>
        <s v="BRS Suprimentos Corporativos S/A"/>
        <s v="Central de Incêndio"/>
        <s v="Centro de acolhimento indígena Campus Chapecó"/>
        <s v="Centro de Formação em Alternância Erechim"/>
        <s v="Centro de Pedagogia da Alternância Laranjeiras do Sul"/>
        <s v="Centro de referência em controle da qualidade de alimentos (CRCQA) - Realeza"/>
        <s v="Certificados Digitais e-CPF"/>
        <s v="Coberturas entre blocos Campus Chapecó"/>
        <s v="Coleta e destinação dos resíduos perigosos (químicos e infectantes) gerados nos laboratórios da UFFS. A terceirizada fica encarregada de coletar os resíduos nos diferentes campus e destinar os mesmos para o tratamento e disposição final adequada"/>
        <s v="Com base no Plano Plurianual 2024-2027 e considerando as propostas de novos cursos de Residência Médica, Uniprofissional e Multiprofissional em avaliação no MEC, essa ação visão planejamento de despesas com deslocamentos e reuniões de trabalho com os cenários de prática dos diferentes munícipios em que a UFFS possui e possuirá programas"/>
        <s v="Consiste no apoio a melhores condições de alimentação, nutrição e saúde dos estudantes, por meio da oferta de refeições de qualidade a preços módicos e estímulo a adoção de práticas alimentares adequadas e saudáveis. Envolve a administração, supervisão e acompanhamento dos serviços prestado nos Restaurantes Universitários (Rus), incluindo a contratação das empresas que atuarão nestes espaços e nas Cantinas da UFFS"/>
        <s v="Consiste no incentivo e promoção de atividades de comemoração ao aniversário da UFFS e estabelecimento de contínuo fluxo de atividades de lazer e visitação acontecendo aos finais de semana"/>
        <s v="Construção de coberturas interligando prédios do campus"/>
        <s v="Construção de depósito de combustível para atender às demandas do campus"/>
        <s v="Construção de dois prédios de laboratórios"/>
        <s v="Construção de edificação destinada à utilização como Central de Resíduos do Campus, para acondicionar os resíduos de laboratórios de acordo com a legislação que regulamenta a matéria"/>
        <s v="Construção de estrutura para comportar os geradores de Nitrogênio que são utilizados pelos Espectrômetros de Massa (LCMSs)"/>
        <s v="Construção de ginásio poliesportivo na área que será transferida do Exército Brasileira para a UFFS, com recursos a serem captados por meio de TED - emenda parlamentar"/>
        <s v="Construção de um centro de preparo de bioinsumos e fertilizantes orgânicos. Definição do local; Dimensionamento do espaço físico; Aquisição de materiais"/>
        <s v="Construção/reconstrução de três estufas agrícolas destruídas pelo vendaval dos dias 19 e 20 de setembro de 2024. Estrutura está comprometida (ferro retorceu durante o vendaval)"/>
        <s v="Construir 120 dos 180 metros quadrados previstos no projeto do centro agroecológico. Cabe salientar que grande parte dos recursos necessários já foram adquiridos com projetos"/>
        <s v="Construir um prédio modular térreo com 10 salas de aula (tamanhos aproximados de 50, 60 e 80 m), 8 salas de professores (tamanho aproximado de 10 m2, com capacidade para 2 pessoas) 2 e com espaço para banheiros"/>
        <s v="Contrapartida da UFFS nas contratações com Fundações de Apoio para execução de projetos institucionais - Todos os Campi"/>
        <s v="Contrapartida de recursos institucionais de fomento aos pesquisadores, para despesas correntes e de capital, por meio termos de outorga em subprojetos contemplados em edital conjunto com a FAPESC"/>
        <s v="Contratação de Biblioteca Virtual"/>
        <s v="Contratação de empresa especializada para executar a reforma dos Prédios Histórico I, II e III, quanto às instalações preventivas de incêndio, adequando-as à atual legislação"/>
        <s v="Contratação de licença ou aquisição de software especializado em planejamento estratégico integrado"/>
        <s v="Contratação de palestrante para realização de pelo menos 1 capacitação por ano para inovação a nível regional, nacional ou internacional Prever diárias e passagens…R$ 6000,00"/>
        <s v="Contratação de serviço de escritório de PI para demandas de Propriedade Intelectual, por ex.: execução de serviços de Busca de anterioridade, redação e depósito patente (valor mínimo 10.000 e máximo de 93.000) Obs.: Foram colocados estes valores de mínimo por se tratar de um contrato sob demanda. O valor máx. é o valor máximo do contrato Propriedade Intelectual (Ex.: manutenção marca UFFS, patentes depositadas e outras R$ 10.000,00)"/>
        <s v="Contratação de serviços e aquisição de peças, visando a manutenção preventiva e corretiva de equipamentos da UFFS em todas as unidades"/>
        <s v="Contratação/manutenção de 02 bolsistas para o setor Articulação para a vinda de 01 novo servidor para o setor Viabilizar a implantação do sistema de internacionalização da UFRN para coleta de dados de internacionalização"/>
        <s v="Contratar instituição especializada na realização de concurso público para selecionar candidatos para provimento de cargos da Carreira Técnico-administrativa em Educação, em virtude da inexistência de listas de candidatos aprovados em concursos vigentes"/>
        <s v="Coordenação da contratação e o pagamento de bolsas para estágio não obrigatório"/>
        <s v="Coordenar a coleta e organização dos dados disponíveis nos diversos órgãos da Universidade"/>
        <s v="Cumprimento de obrigação fiscal"/>
        <s v="Custeio de publicações DPGRAD"/>
        <s v="Custeio de viagem para estudantes em eventos vinculados à temática &quot;Ações Afirmativas&quot;"/>
        <s v="Custeio dos deslocamentos intercampi da equipe técnica e gestores"/>
        <s v="Desenvolver os projetos, licitar e contratar a obra e construir banheiros na área experimental do Campus Laranjeiras do Sul"/>
        <s v="Desenvolver os projetos, licitar e contratar a obra e construir cobertura entre o Bloco A e o Restaurante Universitário do Campus Laranjeiras do Sul"/>
        <s v="Desenvolver os projetos, licitar e contratar as obras do Bloco B no Campus Laranjeiras do Sul"/>
        <s v="Desenvolvimento do projeto de ampliação da rede de energia elétrica"/>
        <s v="Deslocamento para realização de diligências, oitivas ou outros procedimentos relacionados aos processos correcionais da UFFS"/>
        <s v="Despesas com diárias da DCS"/>
        <s v="Despesas com diárias da PROAD"/>
        <s v="Despesas com passagens da DCS"/>
        <s v="Despesas com passagens da PROAD"/>
        <s v="Despesas com publicidade institucional nos seis campi"/>
        <s v="Despesas com softwares utilizados pela comunicação"/>
        <s v="Despesas com transportes da PROAD"/>
        <s v="Despesas para atender a consolidação da imagem institucional através dos serviços gráficos como instituição de ensino pública, gratuita e de qualidade"/>
        <s v="Destinar recursos financeiros através de PROAP Institucional para os programas e cursos de Pós-Graduação Stricto Sensu, para custeio nas modalidades previstas em regulamentação interna, tais como ações de pesquisa, participação e realização de eventos, diárias e passagens, publicações, traduções, dentre outras"/>
        <s v="DFD - 170/2024 - Computadores"/>
        <s v="DFD - 192/2024 - Ativos de rede de computadores"/>
        <s v="DFD - 194/2024 - Equipamentos de TIC"/>
        <s v="DFD - 195/2024- Solução de Suprimentos de Software da Plataforma Adobe"/>
        <s v="DFD - 196/2024 - Sistema - Power Automate"/>
        <s v="DFD - 197/2024 - Software para Otimização de Processos - Protimiza"/>
        <s v="DFD - 198/2024 - Itens de TIC"/>
        <s v="DFD - 235/2024 - Solução de firewall"/>
        <s v="DFD - 239/2024 - Serviço de telefonia móvel institucional"/>
        <s v="DFD - 240/2024 - Sistema - Integra SIAFI-SERPRO"/>
        <s v="DFD - 244/2024 - Licença do Software Matlab"/>
        <s v="DFD - 245/2024 - Licença de um software que realize cálculos nutricionais e planejamento dietético"/>
        <s v="DFD - 246/2024 - Licença de Software para gerenciamento de consultas e prontuários"/>
        <s v="DFD - 247/2024 - Licença de Software Anual (Software para Transcrição de Áudio e Vídeo)"/>
        <s v="DFD - 248/2024 - Solução de controle de acesso"/>
        <s v="DFD - 279/2024 - Solução de provimento de equipamentos e acessórios para o campus de Chapecó"/>
        <s v="DFD - 299/2024 - Materiais de TIC"/>
        <s v="Diárias"/>
        <s v="Diárias e passagens. Administração de recursos humanos, financeiros, materiais e tecnológicos, dando suporte ao planejamento e gerenciamento das atividades dos Campi e Reitoria no que se refere as manutenções prediais e de infraestrutura, incluindo providências de materiais de suprimento e contratações de serviços necessários às atividades envolvidas no funcionamento dos Campi"/>
        <s v="Diárias para capacitação dos servidores que atuam na DPGRAD, nos setores de acessibilidade e nos campi"/>
        <s v="Diárias para deslocamento da Diretora da DGPP ao Campus Chapecó"/>
        <s v="Diárias para participação do Comitê Gestor PAA Compra Institucional"/>
        <s v="Diárias para participação do Fonaprace Sul e Nacional, e outras entidades representativas"/>
        <s v="Diárias para servidores que acompanham delegações de estudantes da UFFS"/>
        <s v="Disponibilizar as áreas esportivas (quadra coberta com vestiários) no Campus Laranjeiras do Sul da UFFS"/>
        <s v="Disponibilizar as Áreas Esportivas (quadra coberta com vestiários) para os campi da UFFS, visando atender a demanda de espaços para práticas esportivas não só da Instituição, mas também para integrar-se com a comunidade da região em que a UFFS está inserida"/>
        <s v="Disponibilizar material de expediente para suprir as atividades inerentes ao funcionamento do Campus Passo Fundo, garantindo suprimentos para as atividades acadêmicas e administrativas. Dentre as necessidades rotineiras para atender este plano de ação, vislumbram-se algumas demandas pontuais tais como aquisição de películas de proteção solar para laboratórios e áreas comuns do Campus e reposição de persianas, entre outros itens"/>
        <s v="Disponibilizar recursos financeiros para pagamento dos artigos científicos que receberão atribuição de DOI em 2020 e pagamento da anuidade da institucional ABEC e pagamento por periódico"/>
        <s v="E-Sig"/>
        <s v="Elaboração e aprovação de projetos hidrossanitários campus Laranjeiras do Sul"/>
        <s v="Emissão de anotações de registro de responsabilidade técnica, taxas de alvarás etc. Administração de recursos humanos, financeiros, materiais e tecnológicos, dando suporte ao planejamento e gerenciamento das atividades dos Campi e Reitoria no que se refere as manutenções prediais e de infraestrutura, incluindo providências de materiais de suprimento e contratações de serviços necessários às atividades envolvidas no funcionamento dos Campi"/>
        <s v="Encaminhar junto ao setor de infraestrutura a construção de um espaço que possa acondicionar materiais oriundos de construção civil após testes realizados nos laboratórios"/>
        <s v="Encontro presencial anual PROAE e SAEs"/>
        <s v="Equipamentos - Núcleos de Acessibilidade"/>
        <s v="Esta ação visa o planejamento de despesas com a manutenção de atividades administrativas da PROPEPG, como reuniões de trabalho, visitas técnicas, representação institucional em órgãos e eventos nacionais, realização de eventos esporádicos, e aquisição de materiais, de acordo com a necessidade"/>
        <s v="Estudo sobre a necessidade de construção de poço artesiano e reservatórios de água potável"/>
        <s v="Eventos acadêmico-científicos organizados pela UFFS campus Erechim, promovidos pelos cursos de graduação e pós-graduação, como Aulas Inaugurais Seminário Interinstitucional, Simpósios, Seminários de Integração, Semanas Acadêmicas, Seminário de Socialização dos TCC, Atividades Teórico Práticas em Comunidades, Colóquios. As atividades devem ser realizadas, preferencialmente, nas dependências da UFFS, campus Erechim, em auditórios, salas de aula e espaços comuns, em forma de Seminários, Palestras e Oficinas, envolvendo a comunidade acadêmica, servidores e Palestrantes Convidados"/>
        <s v="Eventos técnico-científicos organizados pela UFFS Campus Passo Fundo, promovidos pelos cursos do Campus, tais como: 1) Aulas Inaugurais; 2) Realização do SEPE - Seminário de Ensino, Pesquisa e Extensão, no qual ocorre a apresentação de trabalhos pelos alunos bolsistas, bem como palestras sobre temas relacionados com a pesquisa, extensão e cultura; 3) Semana do DIVERSA; 4) Semanas Acadêmicas; 5) Eventos culturais; 6) Práticas Integrativas Complementares em Saúde. Promover a educação continuada docente através de palestras, rodas de conversa, reuniões presenciais e por videoconferência com profissionais renomados na área da saúde, educação, educação superior, pesquisa e extensão no Campus Passo Fundo"/>
        <s v="Execução de reforma dos telhados dos Prédios Históricos I e II, de forma a restaurar a estrutura danificada, sem agredir o patrimônio histórico"/>
        <s v="Execução de um estacionamento próximo ao RU para melhor fluxo do trânsito"/>
        <s v="Executar, conforme estabelecido na Resolução N° 14/CONSUNI/UFFS/2016 o programa de Auxílio para Participação de Estudantes em Eventos Academicamente Relevantes no Campus Passo Fundo"/>
        <s v="Fazer a adequação do sistema de esgotamento sanitário, fazendo as adequações"/>
        <s v="Filiação e participação ações rede NIT SC R$ 3000,00 e FORTEC R$ 2000,00"/>
        <s v="Fomentar a realização e participação dos servidores em formações, seminários e outros eventos; fomentar a participação de eventos apoiados pela UFFS e representação institucional em eventos, fóruns e reuniões"/>
        <s v="Fomentar através de auxílios (diárias, passagens, transporte e reembolso de taxa de inscrição) a participação de docentes em eventos científicos no país e no exterior, sob análise do Comitê Assessor de Pesquisa, do campus, de acordo com o regulamento da Pesquisa Institucional"/>
        <s v="Fomentar através de auxílios (diárias, passagens, transporte e reembolso de taxa de inscrição) a participação de docentes em eventos científicos no país e no exterior. As solicitações de recursos pelos docentes deverão passar pela análise do Comitê Assessor de Pesquisa, do campus, de acordo com o regulamento da Pesquisa Institucional"/>
        <s v="Fomentar através de auxílios (taxa de publicação e serviços de tradução) a publicação de docentes em revistas de fator de impacto A1, A2, B1 e B2"/>
        <s v="Fomentar através de auxílios o reembolso de taxa de inscrição a participação de servidores em eventos científicos no país e no exterior"/>
        <s v="Fomentar por meio de auxílios (passagens, diárias, inscrições etc) a participação de servidores em eventos científicos no país e no exterior, com apresentação de trabalhos derivados de projetos institucionalizados na UFFS. As solicitações de recursos deverão passar pela comissão específica de análise, de acordo com o regulamento da Pesquisa Institucional"/>
        <s v="Fomento aos acordos internacionais vigentes e gerenciamento do setor"/>
        <s v="Fomento aos servidores da UFFS para reembolso de taxas de publicações de artigos em periódicos pagos"/>
        <s v="Fomento para ações de integração e capacitação"/>
        <s v="Fomento para implantação de cursos de Especialização à distância pela Universidade Aberta do Brasil, em parceria com Instituições Públicas Federais e Munícipios nos três estados do Sul do Brasil. Tendo em vista a característica das ofertas, em que há articulação com outras instituições e os Polos são em diferentes munícipios, há constante demanda por deslocamento aos Polos, e reuniões na CAPES"/>
        <s v="Fortalecimento de ações de Extensão e Cultura Institucionais, fomentando sua execução, investindo na ampliação quantitativa de bolsas acadêmicas para a boa execução destes, bem como buscando parcerias com outras instituições; além do lançamento de um edital interno anual de ações de extensão e de cultura com fomento interno. Editais de Extensão: - Edital de bolsas acadêmicas para ações de Extensão e Cultura na UFFS: R$ 840.000,00"/>
        <s v="Funcionamento do Laboratório: 2 projetos em conjunto com o Laboratório - conforme IN interna Material de consumo para funcionamento dos equipamentos do laboratório"/>
        <s v="Garantia Data Domain"/>
        <s v="Garantia Servidores HP dos Campi"/>
        <s v="Garantia Storages DELL/EMC Data Center"/>
        <s v="Garantir a reorganização do CRDHIR"/>
        <s v="Garantir estrutura mínima de mobiliários e equipamentos para realização das atividades do campus; substituição de equipamentos obsoletos"/>
        <s v="Garantir o atendimento das atividades básicas dos componentes curriculares e campos de prática previstos no PPC do Curso de Medicina"/>
        <s v="Garantir o pagamento de anuidades - AGIITEC: FAUBAI- DRI (Congresso de Gestores de Internacionalização) - Entre outros"/>
        <s v="Gerenciamento das atividades do DEPED"/>
        <s v="Gerenciar a organização, sistematização, elaboração e validação do PDI 2025-2032 e entrega ao Conselho Curador (CONCUR) e ao CONSUNI"/>
        <s v="Gestão das atividades das Áreas Experimentais, aquisição dos materiais de consumo necessários para a manutenção das atividades de ensino, pesquisa, extensão e cultura dos cursos de graduação e pós-graduação"/>
        <s v="Gestão das atividades dos Laboratórios, aquisição dos materiais de consumo necessários para a manutenção das atividades de ensino, pesquisa, extensão e cultura dos cursos de graduação e pós-graduação"/>
        <s v="Gestão dos recursos financeiros provindos de editais externos de fomento à Pesquisa e Pós-Graduação, recebidos pela UFFS via pagamento de GRU"/>
        <s v="I - promover a saúde integral por meio de ações que potencializem os fatores de proteção organizacionais, pessoais e sociais para o aumento do bem-estar, da saúde, da qualidade de vida e da produtividade, considerando as condições, os processos, os contextos de trabalho, o perfil e as necessidades específicas dos profissionais da educação. II - reduzir os índices de falta ao trabalho, absenteísmo, e de baixo desempenho decorrente de problemas físicos ou emocionais, presenteísmo, mediante a construção de estratégias de enfrentamento coletivo desses fenômenos, considerados os diversos agentes envolvidos e o combate às causas do adoecimento; III- Demais indicares correlacionados ao tema, como por exemplo, criação de espaço de amamentação, retirada de leite materno e acondicionamento de leite de forma higiênica, para as servidoras e trabalhadoras da UFFS"/>
        <s v="I) Aquisição de equipamentos ergonômicos"/>
        <s v="I) Operacionalizar o Plano de Desenvolvimento de Pessoas da UFFS; II) Viabilizar Diárias, Passagens, Transporte, GECC e Contratações para ações de capacitação"/>
        <s v="I) Promover atividades com as assessorias de gestão de pessoas dos campi para aprimoramento dos processos de gestão de pessoas; II) Gerir materiais de consumo para a PROGESP; III) Diárias e Passagens para viagens de representação (Ex. FORGEPE) da PROGESP; IV) Gerir a rotina da PROGESP"/>
        <s v="II) Diárias e Passagens para deslocamento de médicos peritos, equipe de segurança do trabalho, e equipe de Promoção/SIASS; III) Realização de medições dos ambientes laborais (PGR, LTCAT, PPP); IV) Aquisição de exame de laringoscopia para docentes"/>
        <s v="Implantar e executar a infraestrutura para abastecimento de água para as áreas experimentais"/>
        <s v="Implantaro Viveiro de Mudas no Campus de Erechim para o desenvolvimento de atividades do curso de Agronomia"/>
        <s v="Implementação de projeto paisagístico do campus, com arborização e ajardinamento"/>
        <s v="Implementar o isolamento acústico das salas de atendimento individual que requer condições de sigilo"/>
        <s v="Inscrição no programa PILA"/>
        <s v="Instalação de 10 postes de iluminação visando ampliar a luminosidade no trajeto"/>
        <s v="Instalação de divisórias"/>
        <s v="Instalação de telas nas janelas de sala de aula"/>
        <s v="Instalar estruturas metálicas que permitam a interligação entre: Bloco A - Bloco Professores - Centro de Convivência, Bloco Professores - Laboratórios, ente os Laboratórios"/>
        <s v="Instruir e gerenciar processos licitatórios que proporcionem a aquisição dos materiais de consumo necessários para a manutenção das aulas práticas de graduação"/>
        <s v="Instruir e gerenciar processos licitatórios que proporcionem a aquisição dos materiais de consumo necessários para a manutenção das aulas práticas nas áreas experimentais"/>
        <s v="Instruir e gerenciar processos licitatórios que proporcionem a aquisição dos materiais de consumo necessários para a manutenção das aulas práticas nos laboratórios"/>
        <s v="Lançamento e manutenção de bolsas institucionais para alunos de mestrado e de doutorado, e de bolsas indígenas para alunos de lato e stricto sensu"/>
        <s v="Lançamento e manutenção de bolsas relativas ao PRÓ-ICT por meio de editais anuais de iniciação científica e tecnológica"/>
        <s v="Levantar os materiais necessários e instruir e gerenciar processos licitatórios que proporcionem a aquisição dos materiais de consumo necessários para a manutenção das aulas práticas de graduação"/>
        <s v="Levantar os materiais necessários e instruir e gerenciar processos licitatórios que proporcionem a aquisição dos materiais de consumo necessários para a manutenção das aulas práticas de graduação e pós-graduação"/>
        <s v="Licença (Software - Up To Date) - Garantir o atendimento das atividades básicas dos componentes curriculares e campos de prática previstos no PPC do Curso de Medicina"/>
        <s v="Licenças Webex para Salas Virtuais e Endpoints"/>
        <s v="Ligação de todos os prédios de laboratórios no gerador"/>
        <s v="Ligação externa rede pública de abastecimento de água SANEPAR - Campus Laranjeiras do Sul"/>
        <s v="Locação de espaços esportivos nas cidades-sede dos campi da UFFS"/>
        <s v="Manter as atividades de atualização e aprimoramento da Ouvidoria que são realizadas em seminários nacionais e congressos de Ouvidoria"/>
        <s v="Manter as atividades relacionadas ao aprimoramento e à atualização jurídica que são realizadas em encontros durante o ano nas Reuniões Técnicas da Procuradoria-Geral Federal e nos Fóruns dos Procuradores-Chefes"/>
        <s v="Manter o atendimento do Hospital Veterinário fornecendo estrutura e aquisição de materiais necessários para desenvolvimento das atividades/prestação de serviço. Participação no Fórum dos Hospitais Veterinários"/>
        <s v="Manutenção (corretivas, preventivas e preditivas) de elevadores dos Campi"/>
        <s v="Manutenção da rede de ar comprimido dos prédios de laboratórios que está com vazamento impedindo o uso"/>
        <s v="Manutenção de estruturas contemplando reformas e ajustes nos prédios e instalações: conserto do telhado dos pavilhões de laboratórios 1, 2 e 3 e do restaurante universitário; resolução da umidade e pintura em parede da Central Analítica; demais que forem necessárias"/>
        <s v="Manutenção de tampas (fibragem) no reservatório central e reservatórios Bloco A, Bloco B e Biblioteca"/>
        <s v="Manutenção do sistema de aquecimento do RU que está com vazamento impedindo o uso"/>
        <s v="Manutenção nos prédios de laboratórios"/>
        <s v="Manutenção preventiva e corretiva sob demanda dos sistemas de climatização e de renovação de arde ar-condicionado Campus Chapecó- Reitoria, Realeza e Passo Fundo"/>
        <s v="Manutenção, Conservação, Licenciamento/Taxas Anuais, Abastecimento e Seguro de veículos - Frota UFFS"/>
        <s v="Materiais - Núcleos de Acessibilidade"/>
        <s v="Materiais de consumo do AVN e do almoxarifado, somente para unidades da Reitoria"/>
        <s v="Materiais esportivos (consumíveis) a serem distribuídos entre os seis campi da UFFS"/>
        <s v="Material de consumo"/>
        <s v="Mensalidade Parc - Chapecó"/>
        <s v="O Campus Passo Fundo possui o Curso de Medicina, mas não possui hospital universitário, sendo assim, conforme o Ofício-Circular nº 16/2020/DDES/SESU/SESU-MEC, há a previsão de descentralização de R$ 9.000,00 (nove mil reais) por aluno que está cursando o internato - matriculados no 5º e no 6º ano, para fins de utilização nos cenários de prática para o internato. Nesse sentido, o Campus Passo Fundo possui 124 acadêmicos cursando o internato a cada semestre, totalizando, portanto, R$ 1.116.000,00, montante este que se divide em materiais de consumo e equipamentos, para uso nos cenários de prática do internato"/>
        <s v="Oferecer aos programas de pós-graduação tutorias de profissionais de área específica ao programa, uma por semestre, conforme a disponibilidade do tutor"/>
        <s v="Oferta de cursos de PLE, Espanhol, Inglês, Francês Oportunizar estágio de docência para 19 estudantes que participam como bolsistas"/>
        <s v="Organização de evento voltado à temática &quot;Ações Afirmativas&quot;"/>
        <s v="Organização dos eventos, previsão de palestrantes, avaliadores ad hoc, organização da logística dos eventos. Premiação dos melhores trabalhos"/>
        <s v="Organizar eventos de capacitação para professores do campus Cerro Largo a partir da vinda de profissionais capacitados nos mais diferentes campos de conhecimento"/>
        <s v="Outsourcing Impressão - Simpress"/>
        <s v="Pagamento de bolsas para acadêmicos do Curso de pós-graduação na forma de treinamento em serviço, na área de medicina Veterinária - Programa de Aprimoramento Profissional em Medicina Veterinária (PAPMV). Constituído por atividades práticas e discussões de casos com carga horária de 40 horas semanais, destinado a médicos veterinários. Com ênfase em áreas específicas de acordo com projeto, a serem executadas nas dependências da Superintendência Unidade Hospitalar veterinária Universitária (SUHVU), Campus Realeza da universidade Federal da Fronteira Sul. Os alunos deverão ter dedicação e participação em todas as atividades programadas, e farão jus a percepção de bolsa mensal no valor de 80% da bolsa de mestrado, oriunda de orçamento institucional"/>
        <s v="Pagamento de GECC para capacitação em EAD"/>
        <s v="Pagamento de GECC processos seletivos"/>
        <s v="Pagamento de taxas para depósito junto ao INPI (manutenção, depósito)"/>
        <s v="Pagamento em pecúnia de auxílios aos estudantes (Editais de Auxílios Socioeconômicos, APPIQ, Alternância, Ingresso, Emergencial, Pronera)"/>
        <s v="Pagamento Tradução Juramentada para acordos internacionais Produção material de divulgação da UFFS para Promover a Instituição no exterior Produção de documentos diversos em línguas estrangeiras de forma a Promover a mobilidade acadêmica e a divulgação de ações de ensino e pesquisa da UFFS"/>
        <s v="Pagamentos de diárias para apoiar a realização de eventos acadêmicos, tais como semanas acadêmicas dos cursos de Graduação, seminários e palestras. Representação da Instituição em reuniões, fóruns, congressos e em atividades em geral ; Acompanhar e participar de eventos culturais, esportivos; Participar de reuniões e encontros presenciais na reitoria e nos diversos campi da UFFS"/>
        <s v="Pagamentos de passagens para apoiar a participação em eventos científicos. Apoiar a representação da Instituição em reuniões, fóruns, congressos e em atividades em geral"/>
        <s v="Participação de, pelo menos, 02 (dois) servidores da DRI em eventos internacionais Realizar, pelo menos, 2 (duas) visitas técnicas no ano dos servidores lotados na DRI, sendo 01 no primeiro semestre e outra no segundo"/>
        <s v="Participação em eventos relacionados a atividade de auditoria interna"/>
        <s v="Participar em eventos institucionais estratégicos"/>
        <s v="Passagem"/>
        <s v="Passagens aéreas para participação do Comitê Gestor PAA Compra Institucional"/>
        <s v="Passagens aéreas para participação do FONAPRACE Nacional"/>
        <s v="Passagens para capacitação dos servidores que atuam na DPGRAD, nos setores de acessibilidade e nos campi"/>
        <s v="Passagens para palestrantes se deslocarem até o Campus de organização da JIC"/>
        <s v="Passagens rodoviárias (ressarcimento) para participação do FONAPRACE Sul e outras atividades regionais"/>
        <s v="Pavimentação do estacionamento em frente ao Bloco dos Professores"/>
        <s v="Permitir a participação em eventos da ABEU, ABEU-Sul e outros eventos voltados às editoras de livros"/>
        <s v="Permitir a participação em eventos institucionais e acadêmicos relevantes e estratégicos"/>
        <s v="Permitir a participação em eventos institucionais e acadêmicos relevantes e estratégicos, como a participação em associações e atividades de reativação do Centro de Referência em Direitos Humanos e outras afetas ao gabinete"/>
        <s v="Permitir o deslocamento da equipe do Gabinete para os campi e outras atividades oficiais, bem como em eventos"/>
        <s v="PIBEX - Bolsasdestinadas aos campi do Paraná/PR"/>
        <s v="PIBIS - Bolsasdestinadas aos campi do Paraná/PR"/>
        <s v="Pintura dos blocos A e B"/>
        <s v="Produzir material e campanhas de divulgação da UFFS e de seus cursos de graduação; Aquisição de materiais de divulgação para os cursos, Programas e políticas da Graduação"/>
        <s v="Projeto de Extensão - Bolsistas na SETI"/>
        <s v="Projetos de P,D&amp;I, fomento via empresas"/>
        <s v="Promoção e administração de recursos humanos, financeiros e materiais, com vistas a dar suporte ao planejamento, gerenciamento e execução das atividades da PROEC, incluindo providências ligadas ao transporte, diárias e passagens, aquisição de material de expediente, a fim de suprir as atividades envolvidas no funcionamento da PROEC; bem como a consolidação da Revista de Extensão e Cultura da UFFS e captação Recursos Externos para fomento de ações de Extensão e Cultura da UFFS"/>
        <s v="Prover a equipe com os materiais necessários para as atividades cotidianas"/>
        <s v="Prover e administrar recursos humanos, financeiros e materiais, dando suporte ao planejamento e gerenciamento das atividades do Campus Erechim, incluindo providências ligadas ao transporte, diárias e passagens, aquisição de materiais, serviços, a fim de suprir as atividades envolvidas no funcionamento do Campus Erechim"/>
        <s v="Prover materiais e equipamentos permanentes necessários ao funcionamento do Campus Passo Fundo"/>
        <s v="Prover recursos para pagamento de taxas anuais obrigatórias para todas as unidades da UFFS"/>
        <s v="Publicação de, pelo menos, 01 edital para mobilidade Oferta de 8 bolsas ou auxílios para estudantes internacionais em mobilidade na UFFS"/>
        <s v="Qualificação permanente e compartilhamento de capacitações realizados pelos servidores da Unidade"/>
        <s v="Realização da quarta edição do Portas Abertas, evento que se destina à divulgação da UFFS para os estudantes do Ensino Médio das regiões da AMAU e AMUNOR, abrangendo aproximadamente 50 municípios. Realização da segunda edição da Feira de Ciências. Há necessidade de recursos para pagamento de bolsas a monitores (estudantes do campus que atuam como guias na visitação), e contratação de transporte para deslocamento dos estudantes das escolas da região"/>
        <s v="Realização de Concurso Público destinado a selecionar candidatos para provimento de cargos da Carreira do Magistério Superior para o quadro permanente da UFFS"/>
        <s v="Realização de pelo menos 2 (duas) capacitações por servidor lotado no DEPI, em áreas distintas (inovação, transferência tecnológica e propriedade intelectual) e de pelo menos 1 (uma) capacitação por servidor representante do campus Prever diárias$ 3000,00 passagens R$ 7000,00"/>
        <s v="Realização de semanas acadêmicas e/ou seminários conforme demanda dos cursos de graduação"/>
        <s v="Realização de transporte para viagens de estudos, visitas técnicas; Participação em eventos acadêmicos; participação em eventos científicos, esportivos/culturais"/>
        <s v="Realização de viagens de estudos nacionais e internacionais conforme necessidade curricular"/>
        <s v="Realização dos cursos online Acompanhamento e capacitação para incentivo ao acesso"/>
        <s v="Realizar a adequação do espaço destinado à implantação do Museu de Ciências Naturais da UFFS"/>
        <s v="Realizar a gestão dos programas, projetos e demandas da Unidade; Realizar formações, seminários e outros eventos; fomentar a Reformulação dos PPC dos cursos de graduação, a inserção da extensão nos PPCs, o Fórum das Licenciaturas e ações ligadas aos Núcleos de Apoio Pedagógico; Participação na FICIÊNCIAS e em outros eventos apoiados pela UFFS; Custeio da participação de servidores da PROGRAD em atividades externas, eventos específicos de capacitação e representação institucional em eventos, fóruns e reuniões"/>
        <s v="Realizar atividades variadas nos Campi da UFFS"/>
        <s v="Realizar eventos de formação continuada para os docentes, conforme as demandas apresentadas pelos colegiados de curso e coordenação acadêmica, organizados pelo Núcleo de Apoio Pedagógico"/>
        <s v="Realizar o projeto e construção de uma quadra de basquete 3x3"/>
        <s v="Realizar projeto e construção de cobertura entre prédios - prédio do Bloco A e prédio do Bloco dos professores, cantina, laboratórios e entre laboratórios"/>
        <s v="Recuperação, impermeabilização e pintura de fachadas de edificações"/>
        <s v="Recursos institucionais de fomento aos pesquisadores, para despesas correntes e de capital, por meio termos de outorga em subprojetos contemplados em editais de pesquisa"/>
        <s v="Reforma Cobertura Laboratórios do Campus Erechim"/>
        <s v="Reforma da cerca danificada e complementação do cercamento total do campus"/>
        <s v="Reforma das calçadas dos Prédios Históricos I e II, tornando-as mais amplas e seguras para a comunidade acadêmica, bem como para os pacientes que são atendidos nos ambulatórios de ensino ali instalados. Junto à reforma, será instalada cobertura para abrigar alunos, servidores e pacientes da chuva"/>
        <s v="Reforma de ruas do campus"/>
        <s v="Reforma do prédio RU"/>
        <s v="Reforma do sistema de reuso de água de chuva do campus"/>
        <s v="Reforma dos restaurantes universitários do Campus Erechim e Cerro Largo"/>
        <s v="Reforma e ampliação e adequação do sistema de esgoto do RU"/>
        <s v="Renovação da plataforma Up To Date. OBS.: em 2024, o Up To Date (parcela correspondente ao contrato do Up To Date) foi pago integralmente com recursos do Campus Passo Fundo. Espera-se que, para 2025, o Campus Chapecó assuma o custo integral da parcela contrato do Up To Date"/>
        <s v="Repasse de recursos de fundações de amparo à pesquisa dos estados do Rio Grande do Sul, Santa Catarina e Paraná (FAPERGS, FAPESC, Fundação Araucária), por meio do serviço administrativo/financeiro realizado por fundação de apoio para auxílio ao pesquisador e bolsas de IC e IT destinadas aos discentes da UFFS"/>
        <s v="Reservatório Central de Água"/>
        <s v="Reservatório central de água para o Campus Laranjeiras do Sul"/>
        <s v="Ressarcimento aos servidores quanto a taxas de inscrição para eventos científicos"/>
        <s v="Restauração e reforma completa do Prédio Histórico III - prédio que está na área que está tramitando junto à SPU, para passar a propriedade do Exército para a UFFS. Para a execução dessa demanda, a primeira alternativa é a utilização de recursos da Lei de incentivo à cultura; Caso não se efetive essa hipótese, a segunda opção é a obtenção de recursos por meio de TED"/>
        <s v="Segunda etapa do Restaurante Universitário e Cantina Campus Passo Fundo-RS"/>
        <s v="Seguro de Acidentes Pessoais"/>
        <s v="Serviço de manutenção do Software Pergamum"/>
        <s v="Serviço de Telefonia Comutada - Cerro Largo"/>
        <s v="Serviço de Telefonia Comutada - Chapecó"/>
        <s v="Serviço de Telefonia Comutada - Erechim"/>
        <s v="Serviço de Telefonia Comutada - Laranjeiras do Sul"/>
        <s v="Serviço de Telefonia Comutada - Passo Fundo"/>
        <s v="Serviço de Telefonia Comutada - Realeza"/>
        <s v="Serviço de transcrição de áudio, Software de gestão predial, Análises de solo, coffee break (sob demanda das Coordenações), Implantação do Jardim Botânico; Promover treinamentos e ações similares, quando necessário; Serviço de reparo em livros; Estudo viabilidade da frota de veículos; Adequações de espaços para acondicionamento de bens; Implantação de guarita; Manutenção de persianas; Mensurar e organizar o Campus quanto a parte elétrica, hidráulica, estrutural, lógica e ambiental; Manutenção das edificações, móveis e equipamentos; e outras aquisições/contratações necessárias não atendidas por natureza específica"/>
        <s v="Serviços de água, coleta e tratamento de esgoto, Análise de água, Gestão ETE - Todos os Campi"/>
        <s v="Serviços de comunicação em geral para publicação legal de extratos de Processos Licitatórios em jornais de grande circulação - Todos os Campi"/>
        <s v="Serviços de energia elétrica - Todos os Campi"/>
        <s v="Serviços de manutenção elétrica, com dedicação exclusiva de mão de obra, fornecimento de materiais e serviços sob demanda dos campi. Intervenção nas usinas fotovoltaicas Chapecó e Erechim"/>
        <s v="Serviços de manutenção em extintores e mangueiras do sistema de prevenção contra incêndios"/>
        <s v="Serviços de manutenção predial, com dedicação exclusiva de mão de obra, fornecimento de materiais e serviços sob demanda todos os campi"/>
        <s v="Serviços de terceiros, como anuidades de entidades desportivas universitárias e contratação de arbitragem"/>
        <s v="Serviços periódicos de controle de pragas (desinsetização, desratização e desalojamento de pragas e infestações) e higienização e desinfecção de reservatórios de água potável e de reuso. Campi de Chapecó, Passo Fundo, Erechim, Laranjeiras do Sul e Realeza"/>
        <s v="Serviços postais e remessa de correspondências/encomendas junto a Empresa Brasileira de Correios e Telégrafos - Todos os Campi"/>
        <s v="Software Asktimetables"/>
        <s v="Software Autoplágio"/>
        <s v="Subsidiar a estruturação e adequação de Grupos de Trabalho da Pós-Graduação, por meio de fomento para orientações aos docentes do GT para a elaboração de propostas de novos cursos de mestrado e doutorado, promovidas através de seminários, consultorias e tutorias"/>
        <s v="Substituição de portas e janelas quebradas por sinistros ambientais"/>
        <s v="Suporte e Atualização Oracle"/>
        <s v="Telefonia Móvel"/>
        <s v="Transporte para permitir que servidores e estudantes possam se deslocar até o Campus de organização da JIC"/>
        <s v="Transporte terrestre - deslocamento de estudantes para eventos esportivos"/>
        <s v="Transporte terrestre - deslocamento de servidores aos campi"/>
        <s v="UPS e Climatização"/>
        <s v="UPS e Climatização -Peças"/>
        <s v="Viabilização da participação de servidores e estudantes da UFFS em eventos externos com foco extensionista, além de possibilitar a organização de eventos internos de Extensão e Cultura, por meio de: Participação em operações do Núcleo Rondon da UDESC em diversos cenários do Estado de Santa Catarina, na busca do desenvolvimento regional; participação no Congresso Brasileiro de Extensão Universitária - CBEU, Seminário de Extensão Universitária da Região Sul - SEURS; bem como em outros eventos relevantes com foco extensionista; Organização e realização do Seminário de Ensino, Pesquisa e Extensão - SEPE, da Mostra de Extensão e Cultura e Seminário de socialização do Banco de talentos, de eventos temáticos de formação relacionados a Cultura nos campi e intercampi, e do Seminário de auto avaliação da Extensão e Cultura da UFFS; Apoio à organização de eventos referentes a inserção da extensão dos currículos de graduação e pós-graduação da UFFS, de forma a fomentar discussões sobre a indissociabilidade da Extensão, Pesquisa e Ensino nos currículos Institucionais; desenvolvimento de ações conjuntas de arte e cultura, em trabalho articulado com secretarias de cultura, CRDH, SESC e outras instituições; Publicização de ações de extensão e de arte e cultura criando e alimentando constantemente uma agenda permanente no site da instituição, promovendo, entre outros, a circulação dos projetos de cultura intercampi; cadastramento permanente dos grupos culturais existentes na UFFS, para reconhecer os grupos existentes e o que produzem; Promoção do Festival anual de Cultura na UFFS e das Festividades alusivas ao Aniversário da UFFS; Organização de um Evento Institucional anual, destinado a empresas Juniores e Incubadoras da UFFS; Apoio à participação anual em eventos nacionais e estaduais para Incubadoras e Empresas Juniores; Apoio às ações extensionistas desenvolvidas no âmbito do Programa de Educação Tutorial (PET) da UFFS. Auxílio publicação para docentes extensionistas"/>
        <s v="Viabilizar o trajeto paras as atividades práticas e de extensão entre os prédios"/>
        <s v="Viagens de Estudo e Trabalhos de Campo dos cursos de Graduação e Programas de Pós-graduação do campus Chapecó e Visitas Técnicas de Servidores. Esses estudos serão realizados na região de abrangência da UFFS, estendendo-se, de acordo com as necessidades, aos estados do Rio Grande do Sul, Santa Catarina e Paraná e demais estados vizinhos quando necessário. Atividades de cunho Histórico, Filosófico, Científico Social e Trabalhos de Campo para complementação das aulas teóricas dos acadêmicos e Visitas Técnicas para aprimoramento do conhecimento e troca de conhecimento entre outros Campi e outras Instituições"/>
        <s v="Viagens de Estudo, Visitas Técnicas e Trabalhos de Campo dos cursos de Graduação do campus Erechim. Esses estudos serão realizados na região de abrangência da UFFS, estendendo-se, de acordo com as necessidades, aos estados do Rio Grande do Sul, Santa Catarina e Paraná e demais estados vizinhos quando necessário. Atividades de cunho Histórico, Filosófico, Científico Social e Trabalhos de Campo para complementação das aulas teóricas dos acadêmicos"/>
        <s v="Viagens de Estudo, Visitas Técnicas e Trabalhos de Campo dos cursos de Graduação do Campus Passo Fundo. Esses estudos serão realizados na região de abrangência da UFFS, estendendo-se, de acordo com as necessidades, aos estados do Rio Grande do Sul, Santa Catarina e Paraná e demais estados vizinhos, quando necessário. Atividades de cunho Histórico, Filosófico, Científico Social e Trabalhos de Campo para complementação das aulas teóricas dos acadêmicos. Viagens de Estudo pelos CCRs de Saúde Coletiva do Campus Passo Fundo; esses estudos serão realizados na região de abrangência da UFFS, estendendo-se, de acordo com as necessidades, aos estados do Rio Grande do Sul, Santa Catarina e Paraná e demais estados vizinhos quando necessário. As atividades serão de imersão dos estudantes do Campus Passo Fundo nos contextos culturais das populações e na dinâmica dos serviços de saúde. Viagens administrativas do Campus Passo Fundo"/>
        <s v="Vigilância ostensiva (Mão de Obra terceirizada - Locação de Mão de Obra) e Vigilância eletrônica - Todos os Campi"/>
        <s v="Workspace Google - RNP"/>
      </sharedItems>
    </cacheField>
    <cacheField name="Indicador" numFmtId="0">
      <sharedItems count="246" longText="1">
        <s v="(1) Percentual de equipamentos com ciclo de vida aptos para a utilização; (2) Percentual de materiais de expedientes adquiridos"/>
        <s v="(1) Percentual de viagens realizadas; (2) Quantidade de viagens realizadas"/>
        <s v="(2) Número de semanas Acadêmicas realizadas; (2) Percentual de solicitações atendidas"/>
        <s v="#A CAPTAR#"/>
        <s v="01 Evento"/>
        <s v="01 Evento em parceria com demais Unidades da UFFS"/>
        <s v="02 Viagens anuais"/>
        <s v="02 Viagens anuaispor transporte terrestre"/>
        <s v="1 encontro regional de unidades correcionais, promovido pela CGU; 1 encontro nacional de unidades correcionais, promovido pela CGU; 5 deslocamentos para visitas nos campi da UFFS"/>
        <s v="110 eventos nacionais; 15 internacionais. Aproximadamente 220 diárias"/>
        <s v="16 anuidades"/>
        <s v="3 deslocamentos entre os campi"/>
        <s v="30 deslocamentos"/>
        <s v="Abastecimento de água"/>
        <s v="Ampliação da iluminação"/>
        <s v="Ampliação de rede de energia elétrica"/>
        <s v="Anúncios veiculados em mídias"/>
        <s v="Aperfeiçoamento da atividade de auditoria interna"/>
        <s v="Aquisição de equipamentos para os cenários de prática do internato"/>
        <s v="Aquisição de equipamentos para os Núcleos de Acessibilidade"/>
        <s v="Aquisição de itens de mobiliário permanente para atender demandas específicas da Reitoria"/>
        <s v="Aquisição de livros físicos"/>
        <s v="Aquisição de materiais de consumo em todas as unidades vinculadas a Reitoria da UFFS"/>
        <s v="Aquisição de materiais de consumo para laboratórios"/>
        <s v="Aquisição de materiais de consumo para os cenários de prática do internato"/>
        <s v="Aquisição de materiais de expediente e prestação de serviços"/>
        <s v="Aquisição de materiais para os Núcleos de Acessibilidade"/>
        <s v="Aquisição de materiais permanentes"/>
        <s v="Aquisição de materiais permanentes de laboratórios para todos os campi"/>
        <s v="Aquisição de mobiliário para as unidades da UFFS"/>
        <s v="Aquisição de mobiliários e equipamentos"/>
        <s v="Aquisição de passagens aéreas e terrestres"/>
        <s v="Aquisição de Softwares e Materiais Bibliográficos"/>
        <s v="Aquisição, análise e tratamento de água e coleta ou tratamento de esgoto"/>
        <s v="Aquisições efetuadas"/>
        <s v="Área de pintura executada"/>
        <s v="Áreas esportivas"/>
        <s v="Assinatura de biblioteca virtual"/>
        <s v="Atende os deslocamentos do pessoal do Gabinete, nos eventos e compromissos oficiais. Para tal serão necessárias aproximadamente 60 passagens nacionais e 12 internacionais"/>
        <s v="Atender aos componentes práticos nos laboratórios"/>
        <s v="Atendimento de 100% das demandas de diárias"/>
        <s v="Atendimento de 100% das demandas de diplomas e certificados"/>
        <s v="Atendimento de 100% das demandas de passagens"/>
        <s v="Auxílios (estudantil, alimentação, creche, transporte, moradia, ingresso e emergencial)"/>
        <s v="Bolsa-auxílio"/>
        <s v="Bolsas"/>
        <s v="Bolsasdo Projeto: Desenvolvimento profissional e inovação tecnológica na área de TI"/>
        <s v="Capacitação dos docentes"/>
        <s v="Chamada pública 07/2024, Fundação Araucária - convênio"/>
        <s v="Chamada pública 08/2024, Fundação Araucária - convênio"/>
        <s v="Coleta de resíduos perigosos"/>
        <s v="Conceito CAPES dos PPGs"/>
        <s v="Construção de central de resíduos"/>
        <s v="Construção de cobertura entre prédios"/>
        <s v="Construção de edificação"/>
        <s v="Construção de quadra"/>
        <s v="Construção do centro agroecológico"/>
        <s v="Contratação de 2 estagiários"/>
        <s v="Convênios firmados entre a UFFS e agências de fomento em Pesquisa e Pós-Graduação. Número de GRUs emitidas para execução dos convênios"/>
        <s v="Crescimento e desenvolvimento do Campus Realeza"/>
        <s v="Custeio de Gratificação de encargos de Cursos e Concursos para os servidores atuantes nos processos seletivos do PIN e do Pró-Imigrante"/>
        <s v="Custeio do seguro de acidentes pessoais para estudantes e estagiários da UFFS"/>
        <s v="Diárias"/>
        <s v="Disponibilizar ata de registros de preços com o quantitativo planejado na demanda"/>
        <s v="Disponibilizar atendimentos nutricionais a população local e regional"/>
        <s v="Disponibilizar recursos de softwares para atendimento de atividades acadêmicas"/>
        <s v="Efetuar as publicações de processos licitatórios"/>
        <s v="Empenho do valor proposto"/>
        <s v="Encaminhamento das demandas recebidas"/>
        <s v="Engajamento da comunidade na utilização dos espaços do campus, fortalecendo as relações universidade - comunidade"/>
        <s v="Equipamentos"/>
        <s v="Equipamentos e Materiais Permanentes"/>
        <s v="Estacionamento"/>
        <s v="Estrada pavimentada"/>
        <s v="Estrutura Metálica"/>
        <s v="Estufas agrícolas"/>
        <s v="Eventos acadêmicos"/>
        <s v="Eventos Científicos para discentes"/>
        <s v="Eventos Científicos para docentes e técnicos"/>
        <s v="Eventos Institucionais"/>
        <s v="Fortalecimento de parcerias da UFFS com o setor produtivo"/>
        <s v="Funcionamento do Campus"/>
        <s v="Garantir a mobilidade dos membros da CEUFFS para a realização de oitivas e atividades de orientação aos servidores"/>
        <s v="Garantir a participação dos membros da CEUFFS em eventos promovidos pela Comissão de Ética Pública e demais atividades organizadas pela própria CEUFFS"/>
        <s v="Gerir a execução orçamentária de diárias da SETI"/>
        <s v="Gerir a execução orçamentária de passagens da SETI"/>
        <s v="Gerir a frota própria de veículos da UFFS"/>
        <s v="Gestão administrativa das Áreas Experimentais"/>
        <s v="Gestão administrativa do campus"/>
        <s v="Gestão administrativa dos Laboratórios"/>
        <s v="Implantação de um viveiro de mudas"/>
        <s v="Implantação do centro de preparo de bioinsumos e fertilizantes orgânicos"/>
        <s v="Implementar novas áreas de pastagens e cercamentos"/>
        <s v="Implementar, de maneira contínua, ações de Vigilância e Promoção à Saúde/Segurança do Servidor, onde tais ações possam influenciar à melhoria de indicadores, tais como: Qualidade de vida no trabalho, nível de satisfação pessoal, entre outros; por meio de pesquisa, redução de atestados, afastamentos etc"/>
        <s v="Insumos"/>
        <s v="Insumose Equipamentos"/>
        <s v="Insumose Serviços"/>
        <s v="Km carro executivo ou van"/>
        <s v="Km micro-ônibus ou ônibus"/>
        <s v="Licenças adquiridas"/>
        <s v="Locações efetuadas"/>
        <s v="Manter a possibilidade para aquisição de materiais de consumo para demandas da SETI"/>
        <s v="Manter acordo ativo e realizar o acompanhamento das atividades"/>
        <s v="Manter contrato ativo e realizar as solicitações de suprimentos conforme demanda"/>
        <s v="Manter o contrato ativo e realizar a gestão dele"/>
        <s v="Manter o projeto ativo e gerir o mesmo"/>
        <s v="Manter o TED ativo e gerir o convênio"/>
        <s v="Manutenção"/>
        <s v="Manutenção corretiva e preventiva de mobiliário e equipamentos da UFFS"/>
        <s v="Manutenção de postos de trabalho de serviços terceirizados de apoio administrativo"/>
        <s v="Manutenção de postos de trabalho de serviços terceirizados de vigilância"/>
        <s v="Manutenção predial"/>
        <s v="Materiais de Consumo Áreas Experimentais"/>
        <s v="Materiais de Consumo para Laboratório"/>
        <s v="Materiais de Expediente e Consumo"/>
        <s v="Material de Consumo"/>
        <s v="Material gráfico produzido (flyers, banners)"/>
        <s v="Melhoria na infraestrutura da CPA para divulgação de resultados e devolutivas das autoavaliações realizadas anualmente"/>
        <s v="Metros linear de área coberta"/>
        <s v="N° de Palestras, Eventos, ações e Atendimentos Realizados"/>
        <s v="Nº Eventos"/>
        <s v="Número de ações e atividades realizadas com foco em gestão de desempenho"/>
        <s v="Número de acordos, parcerias, visitas técnicas"/>
        <s v="Número de ARTs ou RRTs emitidas e sua relação com os projetos, orçamentos, fiscalização de obra realizados"/>
        <s v="Número de bolsas"/>
        <s v="Número de buscas de anterioridade / redações de patentes/ outros pedidos de proteção de PI / encaminhamento junto ao INPI"/>
        <s v="Número de capacitações realizadas e compartilhamento de conteúdos entre os servidores da Unidade em áreas específicas e transversais da Unidade"/>
        <s v="Número de contratos em operação e de processos licitatórios executados"/>
        <s v="Número de contratos em operação e de processos licitatórios executados; número de ações corretivas, preventivas e preditivas"/>
        <s v="Número de contratos em operação; número de ações desenvolvidas; volume de reservatórios limpos"/>
        <s v="Número de contratos em operação; número de equipamentos atendidos e ações corretivas, preventivas e preditivas"/>
        <s v="Número de Cursos de Especialização"/>
        <s v="Número de cursos de mestrado e doutorado"/>
        <s v="Número de cursos de Residências Médicas, Multiprofissionais e Uniprofissionais"/>
        <s v="Número de demandas para provimento das vagas disponíveis na UFFS atendidas"/>
        <s v="Número de depósitos de PI junto ao INPI"/>
        <s v="Número de documentos traduzidos"/>
        <s v="Número de DOI atribuídos a artigos indexados nas bases de dados"/>
        <s v="Número de eventos com participação da UFFS Número de visitas técnicas realizadas Número de servidores participante"/>
        <s v="Número de eventos com participação da UFFS. Número de visitas técnicas realizadas Número de servidores participante"/>
        <s v="Número de horas de instrutoria e produção de material didático"/>
        <s v="Número de inscritos para testes de proficiência em línguas"/>
        <s v="Número de licenças adquiridas"/>
        <s v="Número de painéis ou base de dados disponíveis"/>
        <s v="Número de pessoas em mobilidade virtual ou física- Número de acordos de cooperação"/>
        <s v="Número de pessoas em mobilidade virtual ou física. Número de Cursos que aderiram a oferta de vagas"/>
        <s v="Número de processos de aditivos de obras; número de processos de reajuste e reequilíbrio"/>
        <s v="Número de processos de gestão da metodologia de produção do PDI 2025-2032 (Publicação de três Portarias: Coordenação Geral, Comissão de Sistematização e Comissão de Validação, 1º Seminário do PDI (fase diagnóstica), organização dos GTs temáticos para produção do diagnóstico, publicação do documento final do diagnóstico do PDI, 2º Seminário do PDI (fase normativa), criação dos GTs por eixos estratégicos, temas estruturantes transversais, publicização do PDI, envolvimento com a Comunidade e Atores Institucionais"/>
        <s v="Número de produções qualificadas, tais como: patentes/software, artigos de periódicos, livros e capítulos. Resultados apresentados em eventos da UFFS e em eventos externos (Regionais, Nacionais e Internacionais)"/>
        <s v="Número de programas que farão uso do PROAP institucional"/>
        <s v="Número de projetos realizados em conjunto com o Laboratório"/>
        <s v="Número de reembolsos de taxas de publicações"/>
        <s v="Número de servidores no setor Número de bolsistas e/ou estagiários Estrutura física do setor"/>
        <s v="Número de trabalhos apresentados e publicados nos eventos"/>
        <s v="Número de viagens realizadas"/>
        <s v="Número de visitas técnicas aos campi; número de viagens para capacitações dos servidores"/>
        <s v="Obra"/>
        <s v="Obra contratada"/>
        <s v="Oferecer atendimentos Clínicos diversos aos animais"/>
        <s v="Oferta de cursos de línguas presencial- Número de estudantes contemplados com Bolsas"/>
        <s v="Pagamento anual da obrigação fiscal realizado"/>
        <s v="Pagamento de diárias a servidores em atividades fora da sede do Campus"/>
        <s v="Pagamento de taxas obrigatórias"/>
        <s v="Pagamento, em contrapartida, na gestão dos projetos realizados através de Fundações de Apoio autorizadas junto à UFFS"/>
        <s v="Pagamento/aquisição de energia elétrica"/>
        <s v="Papel para impressora e diferentes materiais de uso cotidiano"/>
        <s v="Para atendimento das despesas para o funcionamento da PROAD"/>
        <s v="Participação da comunidade universitária e externa em eventos on-line e presenciais"/>
        <s v="Participação de estudantes em eventos acadêmicos"/>
        <s v="Participação de servidores em eventos científicos, no país e no exterior"/>
        <s v="Participação discente em eventos"/>
        <s v="Participação do corregedor do encontro regional de unidades correcionais. Participação do corregedor e da secretária no encontro nacional de unidades correcionais"/>
        <s v="Participação docente em eventos"/>
        <s v="Participação em Eventos Científicos"/>
        <s v="Participação em eventos on-line e presenciais realizados por servidor / Ações institucionais integradas"/>
        <s v="Participação em feiras regionais"/>
        <s v="Participação Seminário Nacional do Censo da Educação Superior; Participar de Seminários Regionais de Avaliação INEP; Visitar os campi da UFFS; Participar do Encontro Nacional de PIS"/>
        <s v="Passagens aéreas"/>
        <s v="Passagens terrestres (ressarcimento)"/>
        <s v="Percentual de execução da obra"/>
        <s v="Percentual de salas de aula com ar-condicionado"/>
        <s v="Percentual de solicitações atendidas"/>
        <s v="Percentual de vagas concursadas"/>
        <s v="Planejar e enviar para licitação as aquisições aprovadas"/>
        <s v="Políticas institucionais de ingresso"/>
        <s v="Possibilitar a participação da equipe da Editora UFFS nas reuniões técnicas nacionais, seminários, congressos e fóruns"/>
        <s v="Possibilitar a participação do Ouvidor e equipe (se houver) nas reuniões técnicas nacionais, congressos e Fóruns de Ouvidores promovidos pela OGU, CGU e ABO"/>
        <s v="Possibilitar a participação dos membros da CPA em reuniões técnicas nacionais, seminários, congressos e fóruns"/>
        <s v="Possibilitar a participação dos procuradoresfederais nas Reuniões Técnicas da Procuradoria-Geral Federal e nos Fóruns dos Procuradores-Chefes"/>
        <s v="Possibilitar que a Ouvidoria se faça presente nos Campi da UFFS se assim demandado para atividades diversas tais como: divulgação de políticas especificas e normativas relacionadas a Ouvidoria, atendimento de manifestantes, atuação em atividades de resolução de conflitos e acolhimento; recebimento de denúncias; treinamento de servidores em assuntos de Ouvidoria"/>
        <s v="Postagem de correspondências e volumes enviados via Correios"/>
        <s v="Precisamos ver qual o valor do ano passado e descontar do valor de cima pois é a mesma meta"/>
        <s v="Prédio de salas de aula"/>
        <s v="Prédios de laboratórios"/>
        <s v="Projeto executivo do espaço do museu"/>
        <s v="Projetos elaborados e aprovados; obra contratada"/>
        <s v="Projetos elaborados; obra contratada"/>
        <s v="Promover o crescimento e desenvolvimento do Campus Realeza"/>
        <s v="Proporcionar pagamento de despesas das visitas técnicas de 50 % dos acordos internacionais vigentes"/>
        <s v="Publicação de até 30 livros"/>
        <s v="Publicações em revistas científicas"/>
        <s v="Quantidade de espaço atendido"/>
        <s v="Quantitativo de inscritos no Processo Seletivo Regular da Graduação; quantitativo de ingressantes do ano e taxa de evasão anual; Recursos para publicizar ações dos Programas e políticas da Graduação"/>
        <s v="Quilometragem para veículo executivo"/>
        <s v="Razão entre o recurso planejado e o executado"/>
        <s v="Razão entre o total planejado e o número de demandas"/>
        <s v="Razão entre processos autorizados e inviabilizados por indisponibilidade orçamentária"/>
        <s v="Razão entre processos orçamentários autorizados e inviabilizados por indisponibilidade orçamentária"/>
        <s v="Realização de eventos"/>
        <s v="Realização de viagens acadêmicas e administrativas"/>
        <s v="Recurso captado proveniente de agências de fomento"/>
        <s v="Recurso financeiro para as viagens envolvendo as atividades dos programas"/>
        <s v="Recurso financeiro para auxílio financeiro a estudantes"/>
        <s v="Recurso financeiro para pagamento de bolsas de acessibilidade"/>
        <s v="Recurso financeiro para pagamento de bolsas de monitorias de ensino"/>
        <s v="Recurso financeiro para pagamento de bolsas de tutoria acadêmica"/>
        <s v="Recurso financeiro para viagens envolvendo atividades obrigatórias de componentes curriculares dos cursos de Graduação"/>
        <s v="Recurso orçamentário para a oferta e funcionamento dos cursos de graduação, políticas, programas, projetos e ações da PROGRAD, realização de eventos e representação institucional"/>
        <s v="Recurso orçamentário para a oferta e funcionamento dos cursos de graduação, políticas, programas, projetos e ações Institucionais, realização de eventos e representação institucional"/>
        <s v="Recursos de custeio para o desenvolvimento de ações de qualificação dos servidores dos servidores da DPGRAD, dos setores de acessibilidade e dos campi"/>
        <s v="Recursos financeiros para auxiliar discentes com TCC em desenvolvimento"/>
        <s v="Recursos financeiros para pagamento de bolsas de mobilidade acadêmica"/>
        <s v="Recursos financeiros para pagamento de bolsas para apoio materno infantil - PIN"/>
        <s v="Recursos financeiros para pagamento de bolsas para monitores do evento UFFS Portas Abertas e de atividades similares"/>
        <s v="Recursos para publicizar ações dos Programas e políticas da Graduação"/>
        <s v="Refeições servidas"/>
        <s v="Reforma"/>
        <s v="Reforma completa de Prédio Histórico"/>
        <s v="Reforma de edificação já existente"/>
        <s v="Reforma de instalações preventivas de incêndio"/>
        <s v="Reforma de telhados"/>
        <s v="Renovação de plataforma online"/>
        <s v="Resolução nº 04/2017 - CONSUNI/CPPGEC (Política de Extensão); Resolução nº 2/CONSUNI CPPGEC/UFFS/2016 (Política de Cultura); Resolução nº 23/CONSUNI/CPPGEC/UFFS/2019 (Regulamento da Extensão e Cultura da Universidade Federal da Fronteira Sul)"/>
        <s v="Resolução nº 04/2017 - CONSUNI/CPPGEC (Política de Extensão); Resolução nº 2/CONSUNI CPPGEC/UFFS/2016 (Política de Cultura); Resolução nº 7 , de 18 de dezembro de 2018 (Diretrizes para a Extensão na Educação Superior Brasileira e regimenta o disposto na Meta 12.7 da Lei nº 13.005/2014, que aprova o Plano Nacional de Educação - PNE 2014-2024 e dá outras providências); Resolução nº 93/CONSUNI/UFFS/2021 (Diretrizes para a inserção de atividades de Extensão e de Cultura nos currículos dos cursos de graduação e pós-graduação da UFFS); Resolução nº 23/CONSUNI/CPPGEC/UFFS/2019 (Regulamento da Extensão e Cultura da Universidade Federal da Fronteira Sul)"/>
        <s v="Reuniões com diretores e professores/pesquisadores nos campi; Número de registros/deposito INPI; Acordos de Parceria para P,D&amp;I;F21Serviço"/>
        <s v="Semanas Acadêmicas e Seminários"/>
        <s v="Seminário Nacional do Censo da Educação Superior; Participar de Seminários Regionais de Avaliação INEP; Visitar os campi da UFFS; Participar do Encontro Nacional de PIS"/>
        <s v="Serão indicadores as matrículas e as ações executadas durante o ano de 2025, com pretensão de 05 (cinco) alunos, sendo um por área ofertada no período. Outros indicadores serão os números de atendimentos e serviços prestados nos setores de atuação dos aprimorandos em relatório anual da SUHVU"/>
        <s v="Serviços efetuados"/>
        <s v="Trabalhos submetidos à verificação"/>
        <s v="Vagas em eventos de formação continuada"/>
        <s v="Viagens acadêmicas"/>
        <s v="Viagens Curriculares"/>
        <s v="Viagens de estudos"/>
        <s v="Viagens Internato"/>
        <s v="Viagens realizadas"/>
      </sharedItems>
    </cacheField>
    <cacheField name="Meta (numérica)" numFmtId="0">
      <sharedItems count="285" longText="1">
        <s v="(1) Disponibilizar espaço de descanso em todos os pavimentos do bloco A; (2) Disponibilizar ao menos uma opção de lazer na cantina. (3) Atender a todas as solicitações de realizadas mediante indicação médica"/>
        <s v="(1) Manter 80% do parque de equipamentos aderente ao ciclo de vida ; (2) Aquisição de 100% dos materiais de expedientes solicitados pelas atividades administrativas"/>
        <s v="(1) Realizar 100% das viagens de estudos previstas nos planos de ação dos cursos de graduação do Campus Laranjeiras do Sul; (2) 5 viagens em atividades esportivas/culturais"/>
        <s v="(1) Realizar Semana Acadêmica para todos dos cursos; (2) Atender 80% das solicitaçõesde diárias para atividades institucionais"/>
        <s v="#A CAPTAR#"/>
        <s v="0,9"/>
        <s v="01 servidor para DRI / Bolsistas AGIITEC-DRI / Sistema para gestão de dados de internacionalização"/>
        <s v="04 viagens anuais"/>
        <s v="06 kits de materiais esportivos (bolas, redes, raquetes, agasalhos para cerimônias esportivas etc)"/>
        <s v="06 viagens anuais"/>
        <s v="08 estudantes em mobilidade out - Formalização de 05 novos acordos de cooperação internacional"/>
        <s v="08 viagens anuais"/>
        <s v="09 diárias (06 viagens anuais)"/>
        <s v="1"/>
        <s v="10 diárias"/>
        <s v="100 % das demandas"/>
        <s v="100% das demandas"/>
        <s v="100% encaminhada"/>
        <s v="11 bolsas de 700,00 de janeiro a dezembro de 2025, total R$ 92.400,00"/>
        <s v="1200 auxílios (R$ 160,00)"/>
        <s v="15 taxas junto ao INPI"/>
        <s v="1800 beneficiários"/>
        <s v="19 bolsistas (3 turmas c/20 alunos)"/>
        <s v="2000 exemplares"/>
        <s v="24 bolsas pagas a dois bolsistas no valor unitário de R$ 1.500,00"/>
        <s v="28 diárias para integrantes das equipes dos campi"/>
        <s v="28 diárias para palestrantes/oficineiros e integrantes das equipes dos campi"/>
        <s v="3000 Km"/>
        <s v="400.000 refeições"/>
        <s v="4000 licenças"/>
        <s v="5000 Km/240 horas"/>
        <s v="5000 Km/480 horas"/>
        <s v="51 bolsas de 700,00 de janeiro a dezembro de 2025, total R$ 428.400,00"/>
        <s v="56 diárias"/>
        <s v="6 atividades dentro do ecossistema de inovação. rede IFES SC; parque tecnológico"/>
        <s v="70 diárias (uma visita por campus em cada semestre, excetuando o Campus Chapecó)"/>
        <s v="72 bolsas (pagas a 12 estudantes) no valor unitário de R$ 700,00"/>
        <s v="800 horas"/>
        <s v="90 bolsas de R$ 700,00 (63.000,00 por mês) de janeiro até abril. Total de R$ 252.000,00 120 bolsas de R$ 700,00 (84.000,00 por mês) de maio até dezembro. Total de R$ 588.000,00"/>
        <s v="90% das demandas"/>
        <s v="A coordenação geral da CPA visitar os campi da UFFS no mínimo uma vez ao ano para realizar atividades variadas e reuniões presenciais com os NAC. Participar de pelo menos 1 evento nacional e um regional relacionado a área de avaliação. Atender 100% da demanda"/>
        <s v="Acordos de parcerias 1 , visitas técnicas 1"/>
        <s v="Adesão de 50% dos cursos da UFFS"/>
        <s v="Adquirir 100% das passagens necessárias para a realização das atividades acadêmicas e administrativas do Campus"/>
        <s v="Adquirir 100% dos equipamentos necessários às atividades acadêmicas desenvolvidas nos cenários de prática do internato"/>
        <s v="Adquirir 100% dos materiais de consumo para laboratórios necessários para a realização das atividades acadêmicas no Campus Passo Fundo"/>
        <s v="Adquirir 100% dos materiais de expediente necessários para o funcionamento das atividades acadêmicas e administrativas do Campus Passo Fundo"/>
        <s v="Adquirir 100% dos materiais e equipamentos permanentes necessários ao funcionamento do Campus Passo Fundo"/>
        <s v="Adquirir 100% dos materiais necessários às atividades acadêmicas desenvolvidas nos cenários de prática do internato"/>
        <s v="Adquirir os mobiliários e equipamentos necessários para estruturação e organização de espaços diversos (valor: 9% do total do orçamento de custeio)"/>
        <s v="Adquirir uma licença"/>
        <s v="Anuidade das federações desportivas universitárias do Paraná, Rio Grande do Sul e Santa Catarina; serviços de arbitragem"/>
        <s v="Aquisição de formulários para emissão de diplomas e certificados"/>
        <s v="Arcar com 100% das diárias necessárias para a realização das atividades acadêmicas e administrativas do Campus"/>
        <s v="Assegurar materiais/equipamentos necessários para o atendimento realizado pelos campi e setores de acessibilidade dos campi"/>
        <s v="Assegurar o custeio do GECC para 100% dos servidores atuantes nos processos seletivos do PIN e Pró-Imigrante"/>
        <s v="Assegurar o custeio do seguro de acidentes pessoais para 100% dos estudantes e estagiários da UFFS"/>
        <s v="Assegurar que 100% das solicitações sejam realizadas de forma adequada com a entrega dos suprimentos"/>
        <s v="Assegurar recursos financeiros para 06 bolsistas de Tutoria Acadêmica"/>
        <s v="Assegurar recursos financeiros para custeio de 100% das ações previstas"/>
        <s v="Assegurar recursos financeiros para pagamento de monitores de eventos acadêmicos de divulgação institucional"/>
        <s v="Assegurar recursos financeiros para pagamento de, no mínimo, 120 bolsistas de monitorias de ensino"/>
        <s v="Assegurar recursos financeiros para participação de estudantes em Olimpíadas Acadêmicas"/>
        <s v="Assegurar recursos financeiros para realizar 100% das viagens envolvendo os programas"/>
        <s v="Assegurar recursos financeiros para, ao menos, 03 bolsistas de Apoio Materno Infantil do PIN-UFFS"/>
        <s v="Assegurar recursos financeiros para, ao menos, 06 bolsistas de Mobilidade Acadêmica"/>
        <s v="Assegurar recursos financeiros para, ao menos, 07 bolsistas de Acessibilidade"/>
        <s v="Assegurar recursos financeiros para, ao menos, 100 discentes com TCC em desenvolvimento"/>
        <s v="Atender 100% a demanda, nos limites orçamentários planejados, desde que haja critérios claros e definidos. Para o momento, considerando-se outras rubricas da PROGESP, é possível ofertar 40 vagas"/>
        <s v="Atender 100% da demanda"/>
        <s v="Atender 100% das demandas de capacitação e de cursos de curta duração prospectados na Unidade"/>
        <s v="Atender 100% das despesas com materiais gráficos e peças publicitárias para divulgação da UFFS"/>
        <s v="Atender 100% das despesas de publicidade necessárias para a divulgação das campanhas de ingresso na institucional nos seis campi da UFFS"/>
        <s v="Atender 100% das solicitações de Auxílio para participação Discente em Eventos Científicos"/>
        <s v="Atender 100% das solicitações de ressarcimento de participação Docente em Eventos Científicos"/>
        <s v="Atender 100% das solicitações por certificados aprovados"/>
        <s v="Atender 100% das viagens necessárias para o acompanhamento das atividades da DCS"/>
        <s v="Atender 100% dos pedidos autorizados (2 pró-reitores, atualmente)"/>
        <s v="Atender 100% dos PPGs da UFFS com recursos de PROAP institucional para demandas de custeio previstas em regulamentação interna em 2025"/>
        <s v="Atender 100% dos softwares necessários para o desenvolvimento das atividades da DCS"/>
        <s v="Atender 80% das solicitações"/>
        <s v="Atender 90% das solicitações de aquisição de materiais de consumo para as áreas experimentais"/>
        <s v="Atender 90% das solicitações de aquisição de materiais de consumo para os laboratórios"/>
        <s v="Atender aos cursos principais eventos do Campus com 1 Serviço de Coffee Break cada com recurso pré-definido; Investir em pelo menos 1 ação maior que promova a saúde do servidor"/>
        <s v="Atender as demandas de assessoria com foco no desempenho da gestão. Número de atividades realizadas com resolutividade"/>
        <s v="Atingir o maior número possível de servidores dos seis campi da Instituição em ações inerentes a prevenção e promoção da saúde/segurança dos Servidores da Universidade (UFFS); dentro de orçamento exequível"/>
        <s v="Atribuir DOI a 100% dos artigos científicos publicados nos periódicos da UFFS"/>
        <s v="Aumentar em 5% o número de inscritos no Processo Seletivo Regular da graduação e o número de ingressantes; Reduzir pelo menos 0,3% a taxa de evasão anual. Fomentar a divulgação institucional de 100% dos programas e políticas da Graduação"/>
        <s v="Aumentar o número de cursos de Residências em Saúde"/>
        <s v="Auxílio para alunos R$ 20.719,38"/>
        <s v="Capacitação interna de servidores do DEPI da AGIITEC"/>
        <s v="Capacitar 05 médicos veterinários, aprimorando-os a fim de torná-los aptos a realizar diagnósticos, tratamento e formas de controle das enfermidades que acometem os animais, participando ativamente na melhoria da qualidade de vida dos pacientes, contribuindo com a manutenção da saúde única e a promoção do desenvolvimento socioeconômico e tecnológico da região sudoeste do Paraná"/>
        <s v="Comemorações do aniversário da UFFS e atividades interativas e de lazer sendo desenvolvidas aos finais de semana"/>
        <s v="Construção de um ginásio poliesportivo"/>
        <s v="Construção de uma edificação"/>
        <s v="Construir 01 estrutura para armazenamento de resíduos"/>
        <s v="Construir dois banheiros na área experimental do Campus Laranjeiras do Sul"/>
        <s v="Construir um novo bloco de salas de aula no Campus Laranjeiras do Sul"/>
        <s v="Construir um reservatório central de Água"/>
        <s v="Construir uma quadra poliesportiva no Campus Laranjeiras do Sul"/>
        <s v="Contratação de estagiários para atender às demandas da Pró-Reitoria"/>
        <s v="Contratação de som, troféus e estrutura para o festival de cultura - Valor R$ 30.000,00"/>
        <s v="Desenvolver os projetos e orçamento para montar o processo para licitar/contratar empresa que execute os serviços"/>
        <s v="Desenvolver um programa de formação docente no campus"/>
        <s v="Detalhamento das ações a serem desenvolvidas no espaço do museu frente ao acervo museológico"/>
        <s v="Diárias - Valor R$ 20.000,00"/>
        <s v="Diárias e passagens para o deslocamento dos servidores da PROEC para os campi e/ou atividades que necessitem estar presentes em outra instituição. Valor 60.000,00"/>
        <s v="Diárias para 12 viagens anuais"/>
        <s v="Disponibilizar área coberta para pedestres interligando o Bloco A ao Restaurante Universitário do Campus Laranjeiras do Sul"/>
        <s v="Disponibilizar materiais necessários para realização de 80 aulas práticas; Promover adequações em ao menos 10 armários dos laboratórios"/>
        <s v="Disponibilizar o mínimo de 115 atendimentos novos e reconsultas que forem necessárias conforme a necessidade do paciente. Promover a formação discente em estágio clínico e projetos de extensão"/>
        <s v="Elaborar material de divulgação em outras línguas Tradução de documentos diversos, inclusive para acordos internacionais"/>
        <s v="Empenhar e usufruir 100% do recurso do desconcentrado do campus, através do atendimento das necessidades por materiais para desenvolvimento das atividades e promover a adaptação da antiga cantina, reorganizando ambientes e expandindo áreas de interação e lazer"/>
        <s v="Entregar 100% da obra finalizada"/>
        <s v="Executar 100% do valor planejado em Diárias"/>
        <s v="Executar 100% do valor planejado em Passagens"/>
        <s v="Executar 100% do valor planejado em Transporte"/>
        <s v="Executar as manutenções necessárias"/>
        <s v="Fornecer energia elétrica para as estufas"/>
        <s v="Garantir 100% dos materiais necessários para o funcionamento da SETI"/>
        <s v="Garantir a confiabilidade em 100% dos trabalhos acadêmicos e científicos da UFFS em 2025"/>
        <s v="Garantir a execução de 100% dos recursos de convênios firmados entre a UFFS e agências de fomento em Pesquisa e a Pós-Graduação"/>
        <s v="Garantir a execução de 100% dos recursos de convênios firmados entre a UFFS e agências de fomento em Pesquisa que necessitarem de contratação de fundação de apoio"/>
        <s v="Garantir a implantação dos cursos de Especialização pela UAB"/>
        <s v="Garantir funcionamento de 100% das políticas, programas, projetos, ações e representações institucionais"/>
        <s v="Garantir o custeio de, no mínimo, uma publicação anual para cada Programa da Graduação"/>
        <s v="Garantir o funcionamento das Áreas Experimentais"/>
        <s v="Garantir o funcionamento do Campus Erechim"/>
        <s v="Garantir o funcionamento dos Laboratórios"/>
        <s v="Garantir os recursos necessários para a rotina das Unidades Organizacionais da UFFS"/>
        <s v="Garantir os recursos necessários para manutenção do projeto e ocupação de 100% das bolsas"/>
        <s v="Garantir os recursos necessários para o funcionamento da SETI"/>
        <s v="Garantir os recursos necessários para os projetos de implantação dos sistemas SIG na UFFS"/>
        <s v="Garantir os recursos necessários para os projetos de implantação dos sistemas SIG na UFFS (Programa1 SETI PPA 2021-2023)"/>
        <s v="Garantir recursos financeiros para realizar 100% das viagens envolvendo atividades obrigatórias de componentes curriculares dos cursos de Graduação"/>
        <s v="Implantar 01 unidade do centro de preparo de bioinsumos e fertilizantes orgânicos"/>
        <s v="Implantar 01 viveiro de mudas no Campus Erechim"/>
        <s v="Implantar 66% do projeto do centro agroecológico, possibilitando o início das atividades de ensino, pesquisa e extensão em agroecologia"/>
        <s v="Implantar a solução e operacionalizar o recurso ao demandante no ano de 2025"/>
        <s v="Instalação de 10 postes de iluminação"/>
        <s v="Instalar aparelhos de ar-condicionado em 100% das salas de aulas do Bloco A do Campus Laranjeiras do Sul"/>
        <s v="Lançar, ao menos, um edital de fomento à Pesquisa em 2025"/>
        <s v="Lançar, ao menos, um edital de fomento à Pesquisa, em conjunto com a FAPESC, em 2025"/>
        <s v="Locação de espaços a serem definidas pela necessidade de cada campus, na proporção de até R$ 1 mil mensal cada"/>
        <s v="Manter 100% dos serviços de TIC da UFFS em funcionamento"/>
        <s v="manter pelo menos 14, acordos de parcerias 1 , visitas técnicas 1"/>
        <s v="Meta - Atender 100% da demanda aprovada, embora não haja critérios sobre a distribuição entre as unidades"/>
        <s v="Meta - Concursar 100% dos códigos de vaga livres, encaminhadas para concurso e autorizados, que hoje são de 61 códigos de vagas; divididos em aproximadamente 2 ou 3 concursos para o próximo ano (2025)"/>
        <s v="Meta - Concursar 100% dos códigos de vaga livres, encaminhadas para concurso e autorizados. No momento são 21 vagas, além da expectativa de atendimento da pactuação realizada pelo MEC para expansão dos cursos de Medicina"/>
        <s v="Meta 1 - 01 processo licitatório Meta 2 - contratos de prestação de serviços em operação em 5 campi"/>
        <s v="Meta 1 - Acompanhamento dos 6 contratos vigentes, no total dos seis campi temos 27 elevadores; Meta 2 - 01 processo licitatório e 03 contratos de prestação de serviços em operação para os campi Chapecó, Laranjeiras do Sul e Realeza"/>
        <s v="Meta 1 - Acompanhamento dos 6 contratos vigentes; Meta 2 - 01 processo licitatório e 01 contrato de prestação de serviços em operação"/>
        <s v="Meta 1 - Acompanhamento dos 6 contratos vigentes; Meta 2 - 01 processo licitatório e 02 contratos de prestação de serviços em operação RE e LS"/>
        <s v="Meta 1 - Acompanhamento dos contratos vigentes; Meta 2 - Processo licitatório e contratos de prestação de serviços em operação"/>
        <s v="Meta 1 - Acompanhamento dos contratos vigentes; Meta 2 - Realizar manutenção de extintores e mangueiras em 5 campi"/>
        <s v="Meta 1 - Adquirir, para todas as unidades da Reitoria através de pregão eletrônico - SRP, materiais de consumo definidos na lista padrão, necessários para realização de atividades diárias"/>
        <s v="Meta 1 - Ampliar a política de formação continuada de professores do campus Cerro Largo. Estimativa de 25 eventos"/>
        <s v="META 1 - Aquisição de componente necessário para garantir o abastecimento de energia para equipamentos. META 2 - aumentar a vida útil dos equipamentos dos laboratórios"/>
        <s v="META 1 - Atender legislação mantendo o abastecimento necessário para atividades do campus"/>
        <s v="META 1 - Construir estrutura necessária à segurança operacional dos usuários dos laboratórios"/>
        <s v="Meta 1 - Criação de espaços para o esporte e lazer junto ao Bloco A no Campus Cerro Largo"/>
        <s v="Meta 1 - Desenvolver os projetos de adequação de acessibilidade para 7.769,68 m²; Meta 2 - Conseguir o alvará de aprovação do projeto; Meta 3 - Licitar a execução da obra"/>
        <s v="Meta 1 - Desenvolver os projetos de arquitetura e urbanismo e de engenharia para reforma das coberturas; Meta 2 - Licitar e contratar as obras"/>
        <s v="Meta 1 - Desenvolver os projetos de PCI; Meta 2 - Aprovar os projetos PCI; Meta 3 - Licitar e contratar as obras de adequação"/>
        <s v="Meta 1 - Desenvolver os projetos para PCI; Meta 2 - Aprovar os projetos PCI; Meta 3 - Licitar e contratar as obras de adequação"/>
        <s v="Meta 1 - Elaborar peças técnicas e documentais para processos de aditivos; Meta 2 - Realizar cálculos de reajuste e reequilíbrio proporcionais aos contratos em andamento"/>
        <s v="Meta 1 - Elaborar projetos de arquitetura e urbanismo e engenharias ; Meta 2 - Licitar e contratar a obra"/>
        <s v="Meta 1 - Elaborar projetos de arquitetura e urbanismo e engenharias ; Meta 2 - Licitar e contratar as obras; Meta 3 - Fiscalizar e fazer a gestão da obra"/>
        <s v="Meta 1 - Elaborar projetos de arquitetura e urbanismo e engenharias para 1.200 m² de área construída; Meta 2 - Licitar e contratar a obra"/>
        <s v="Meta 1 - Elaborar projetos de arquitetura e urbanismo e engenharias para 300 m² de área construída; Meta 2 - Licitar e contratar a obra"/>
        <s v="Meta 1 - Elaborar projetos de arquitetura e urbanismo e engenharias para 600 m² de área construída; Meta 2 - Licitar e contratar a obra"/>
        <s v="Meta 1 - Elaborar projetos hidrossanitários e de engenharia civil para a adequação e/ou execução de rede interna de abastecimento de água potável; Meta 2 - Aprovar os projetos na SANEPAR; Meta 3 - Licitar e contratar a obra"/>
        <s v="Meta 1 - Emissão de Anotações ou Registros de responsabilidade técnica para os projetos e orçamentos das obras a serem licitadas, bem como dos aditivos"/>
        <s v="META 1 - Fomentar o apoio institucional à participação de discentes em eventos científicos no Brasil e no exterior, tendo em vista as dimensões Pessoas e Acadêmico-Pedagógica do Plano de Gestão do Campus Chapecó"/>
        <s v="META 1 - Fomentar o apoio institucional à participação de docentes em eventos científicos no Brasil, tendo em vista as dimensões Pessoas e Acadêmico-Pedagógica do Plano de Gestão do Campus Chapecó"/>
        <s v="Meta 1 - Garantir 100% de acessibilidade para os discentes do Campus"/>
        <s v="META 1 - Garantir a 100% dos usuários do campus a circulação segura e livre de situações adversas relacionadas a má conservação das ruas"/>
        <s v="Meta 1 - Garantir a aquisição de equipamentos para os laboratórios dos campi"/>
        <s v="Meta 1 - Garantir a cada PPG do Campus Cerro Largo, recursos para realização de, pelo menos, duas viagens de estudo por ano"/>
        <s v="META 1 - Garantir a circulação acessível e com conforto mínimo à comunidade universitária"/>
        <s v="META 1 - Garantir a conservação predial prevista em leis"/>
        <s v="META 1 - Garantir a conservação predial prevista em leis. META 2 - Garantir a segurança patrimonial da unidade"/>
        <s v="META 1 - Garantir a disponibilidade de instrumentos para controlar e viabilizar o acesso aos laboratórios institucionais. META 2 - Proteger o patrimônio institucional"/>
        <s v="META 1 - Garantir a disponibilidade mínima dos mobiliários e equipamentos para o funcionamento das atividades administrativas e acadêmicas do campus"/>
        <s v="Meta 1 - Garantir a manutenção dos serviços da reitoria em 100% dos contratos que envolvam o fornecimento de infraestrutura"/>
        <s v="Meta 1 - Garantir a manutenção dos serviços da reitoria em 100% dos contratos que envolvam o fornecimento de infraestrutura. Meta 2 - Fornecer a água de abastecimento dentro dos padrões de potabilidade, conforme estabelece a Portaria MS 2914/11, até julho de 2023. Meta 3 - Atender, até julho de 2023, aos padrões de emissão de efluentes conforme recomenda a Resolução CONAMA 430/11 E CONAMA 357/05"/>
        <s v="Meta 1 - Garantir a manutenção dos serviços em 100% dos contratos que envolvam o fornecimento de infraestrutura"/>
        <s v="Meta 1 - Garantir a participação de discentes pesquisadores do Campus Cerro Largo em eventos científicos relevantes. Estimativa de pelo menos 3 grandes eventos, estimativa de 30 bolsas"/>
        <s v="Meta 1 - Garantir a participação de docentes e técnicos pesquisadores do Campus Cerro Largo em eventos científicos relevantes. Estimativa de pelo menos 15 eventos"/>
        <s v="Meta 1 - Garantir a publicação legal dos processos licitatórios da UFFS"/>
        <s v="META 1 - garantir a realização de, pelo menos, um evento por ano e por curso de graduação, em consonância com a dimensão Acadêmico-Pedagógica do Plano de Gestão do Campus Chapecó. META 2 - realizar atividades de qualificação das competências docentes, atingindo, anualmente, 30% do corpo de professores da UFFS, tendo em vista a dimensão Pessoas do Plano de Gestão do Campus Chapecó. META 3 - garantir a realização de 100% das Bancas de Defesa de Dissertação previstas nos Programas de Pós-graduação Stricto Sensu do campus Chapecó, conforme dimensão Acadêmico-Pedagógica do Plano de Gestão"/>
        <s v="Meta 1 - Garantir acessibilidade entre os prédios (laboratórios e galpão agrícola)"/>
        <s v="META 1 - Garantir as adequações necessárias às atividades institucionais"/>
        <s v="Meta 1 - Garantir estrutura adequada para as atividades acadêmicas e práticas agrícolas"/>
        <s v="META 1 - Garantir o abastecimento de energia nos prédios de laboratórios"/>
        <s v="META 1 - Garantir o abastecimento do campus em situação de estiagens"/>
        <s v="Meta 1 - Garantir o atendimento de mobiliário padrão novo para atender os campi e a reitoria"/>
        <s v="Meta 1 - Garantir o fornecimento de 100% dos insumos e serviços necessários para a realização das atividades administrativas e acadêmicas"/>
        <s v="META 1 - Garantir o funcionamento do RU conforme normas sanitárias e de segurança preconizam. META 2 - Garantir a manutenção predial"/>
        <s v="META 1 - Garantir o funcionamento do RU sem gerar dano ambiental"/>
        <s v="Meta 1 - Garantir que 100% dos postos de serviços terceirizados necessários ao desenvolvimento das atividades institucionais estejam efetivamente contratados e prestando serviços de acordo com o contrato firmado"/>
        <s v="Meta 1 - Garantir que 100% dos projetos institucionais que necessitam de contratação de fundações de apoio sejam formalizados"/>
        <s v="META 1 - Garantir que as atividades institucionais aconteçam livres da presença de insetos, especialmente relacionados a atratividade pela luz"/>
        <s v="Meta 1 - Garantir que seja adquirido mobiliário não padronizado, para atender demandas específicas da UFFS"/>
        <s v="Meta 1 - Garantir que seja realizada a manutenção corretiva e preventiva em equipamentos e corretiva em mobiliário da UFFS"/>
        <s v="META 1 - garantir recursos financeiros para realizar 100% das aquisições de materiais de expediente e de consumo para atender as necessidades de funcionamento do campus Chapecó"/>
        <s v="META 1 - garantir recursos financeiros para realizar 100% das demandas de transportes para o Internato; META 2 - Garantir 100% dos suprimentos necessários para as atividades teórico-práticas; META 3 - Disponibilizar o Material Bibliográfico compatível com as necessidades do Curso; META 4 - Atender as pactuações de convênios com as instituições parceiras para possibilitar campo de prática dos acadêmicos do Curso de Medicina"/>
        <s v="META 1 - garantir recursos financeiros para realizar 100% das necessidades de manutenções preventivas prediais e de infraestrutura do campus Chapecó, conforme dimensão Infraestrutura do Plano de Gestão do Campus Chapecó. META 2 - Melhorar a oferta e manutenção de áreas verdes no campus, proporcionando novos espaços de lazer e distração/permanência aos usuários destes espaços, tendo em vista a dimensão Pessoas do Plano de Gestão do Campus Chapecó"/>
        <s v="META 1 - garantir recursos financeiros para realizar 100% das viagens envolvendo atividades obrigatórias de componentes curriculares dos cursos de graduação e pós-graduação, em consonância com a dimensão Acadêmico-Pedagógica do Plano de Gestão do Campus Chapecó"/>
        <s v="META 1 - garantir recursos financeiros para realizar as necessidades de aquisição de materiais de consumo dos Laboratórios do campus Chapecó, em consonância com a dimensão Acadêmico-Pedagógica do Plano de Gestão do Campus Chapecó"/>
        <s v="META 1 - garantir recursos financeiros para realizar as necessidades de aquisição de materiais de consumo e manutenção para as Áreas Experimentais do campus Chapecó, , em consonância com a dimensão Acadêmico-Pedagógica do Plano de Gestão do Campus Chapecó"/>
        <s v="Meta 1 - Garantir recursos para que os serviços de transporte terceirizados estejam disponíveis para a contratação de 100% dos itens demandados pelo Campus Cerro Largo"/>
        <s v="Meta 1 - Implantar estacionamento próximo ao Bloco Salas de Professores"/>
        <s v="Meta 1 - Implantar estacionamento próximo ao Restaurante Universitário"/>
        <s v="Meta 1 - Implantar, até 2023, a melhoria contínua nos processos de gestão dos resíduos observando aspectos legais do manejo como segregação, identificação, rotulagem, transporte e armazenamento"/>
        <s v="META 1 - Implementar o isolamento acústico das salas de atendimento individual que requer condições de sigilo"/>
        <s v="Meta 1 - Instalar coberturas ligando o Bloco A ao Bloco de Salas de Professores, Centro de Convivência e entre os três prédios de Laboratórios"/>
        <s v="Meta 1 - Investir em divulgação paga, junto a jornais, redes sociais e outros meios de comunicação"/>
        <s v="Meta 1 - Licitar a obra"/>
        <s v="Meta 1 - Licitar e contratar 1064,58 m² de área construída; Meta 2 - Fiscalizar e fazer a gestão da obra"/>
        <s v="Meta 1 - Licitar e contratar 1352,24 m² de área construída e 443,44 m² de implantação; Meta 2 - Fiscalizar e fazer a gestão da obra"/>
        <s v="Meta 1 - Licitar e contratar as obras; Meta 2 - Fiscalizar e fazer a gestão da obra"/>
        <s v="META 1 - Permitir que as estufas possam ser utilizadas, conforme planejamento proposto para a estrutura"/>
        <s v="Meta 1 - Pintura externa do Bloco de professores (ou área equivalente) em 3 campi"/>
        <s v="Meta 1 - Previsão de uma visita técnica em cada um dos campi anualmente, ou seja, seis viagens. Cada viagem com três a quatro servidores da SEO, a depender da área técnica"/>
        <s v="Meta 1 - Projetar e executar o Bloco de salas de aula no Campus Cerro Largo"/>
        <s v="Meta 1 - Promover 2 atividades anuais com as assessorias; Meta 2 - Participar em 4 sessões do FORGEPE"/>
        <s v="Meta 1 - Prover a área experimental do Campus Cerro Largo de abastecimento de água através da perfuração e instalação de poço artesiano"/>
        <s v="Meta 1 - Prover materiais e serviços necessários a realização das atividades desta Pró Reitoria"/>
        <s v="Meta 1 - Realizar as semanas acadêmicas, de todos os cursos de Graduação, uma vez por ano, bem como apoiar a realização de Seminários e Palestras. Estimativa de 10 semanas acadêmicas e 4 seminários"/>
        <s v="Meta 1 - Realizar viagens de estudos previstas nos planos de ações dos cursos de graduação. Estimativa de 20 viagens"/>
        <s v="META 1 - Substituir os equipamentos obsoletos e sem possibilidades de manutenção"/>
        <s v="Meta 2 - Garantir a possibilidade de contratação dos serviços de abastecimento, seguro e de manutenção preventiva e corretiva em 100% dos veículos da frota institucional"/>
        <s v="Meta 2 - Garantir o fornecimento de 100% dos insumos necessários para o atendimento das demandas da CLAB"/>
        <s v="Meta 2- Garantir o fornecimento de 100% dos insumos necessários para o atendimento das demandas da CAAEX"/>
        <s v="Meta 3 - Projetar e executar dois prédios de Laboratórios visando o atendimento das demandas dos Cursos de Pós-graduação e de expansão de Cursos de Graduação no Campus Cerro Largo"/>
        <s v="Meta 3 - Qualificar a infraestrutura de suporte ao desenvolvimento do ensino. pesquisa e extensão através da aquisição de equipamentos, conforme demandas apontadas no PCA do ano"/>
        <s v="Nomear coordenador laboratório de acordo com IN interna e Polít. Inovação; Firmar 2 projetos em conjunto com os campi"/>
        <s v="Oferta de 100 vagas anuais para realização do CELPEBRAS (50 vagas por semestre). Recursos da Fonte 50 - GRU)- Oferta de 50 vagas anuais para realização do teste CELU (25 vagas por semestre). Recursos da Fonte 50- GRU)"/>
        <s v="Oferta de 250 vagas anuais para realização do teste de proficiência aplicado a pós-graduação"/>
        <s v="Ofertar 394 bolsas de mestrado, 124 bolsas de doutorado e 48 bolsas indígenas para stricto sensu e 24 bolsas para lato sensu em 2025"/>
        <s v="Ofertar mais 120 bolsas a partir de novo edital de IC/IT em 2025"/>
        <s v="Organizar três painéis de dados"/>
        <s v="Pagamento de diárias para atender às demandas da Pró-Reitoria"/>
        <s v="Pagamento de passagens para atender às demandas da Pró-Reitoria"/>
        <s v="Participar da UFFS no ecossistema de inovação - FORTEC - filiação"/>
        <s v="Participar de pelo menos 1 evento nacional e um regional relacionado a atividades de Ouvidoria"/>
        <s v="Participar em eventos de internacionalização (FAUBAI e CGRIFES)- Visitas técnicas a outras IES no Brasil e no exterior- Diárias, passagens e taxa de inscrição"/>
        <s v="Pelo menos 4 buscas de anterioridade; 2 registros de software; 4 Redações de patentes; 2 parecer técnico"/>
        <s v="Pelo menos 8 bolsas de Parceiros (recursos da Fonte 81 - GRU)"/>
        <s v="Primeira edição do Portas Abertas e primeira edição da Feira de Ciências"/>
        <s v="Produção do PDI 2025-2032 até abril de 2025"/>
        <s v="Promover 01 evento acadêmico por curso de graduação"/>
        <s v="Promover a realização de 1 (um) evento científico para a pesquisa e 1 (um) evento científico para a Pós-Graduação, por campus, em 2025"/>
        <s v="Propiciar a divulgação da UFFS nas principais feiras regionais"/>
        <s v="Propiciar a participação em 01 evento no ano por discente, conforme os requisitos de edital e o limite orçamentário da ação"/>
        <s v="Propiciar a participação em 01 evento no ano por docente conforme análise do CAP e o limite orçamentário da ação"/>
        <s v="Proporcionar que 40 discentes possam utilizar em eventos diversos, promovendo conhecimento e a UFFS como um todo"/>
        <s v="Proporcionar que ao menos 10 servidores possam participar de eventos científicos, levando e trazendo conhecimento para ações futuras do Campus, além da divulgação institucional"/>
        <s v="Qualificar os 19 programas existentes e os que serão implantados para elevação do Conceito CAPES"/>
        <s v="R$ 15.000,00 em equipamentos e mobiliários"/>
        <s v="R$ 25.000,00 em utensílios"/>
        <s v="R$ 400.000,00 em equipamentos e mobiliários"/>
        <s v="Realização de 100% das viagens de estudos, de imersões e administrativas necessárias para o adequado funcionamento das atividades acadêmicas e administrativas do Campus Passo Fundo, com ônibus, micro-ônibus e veículo executivo"/>
        <s v="Realizar 100% das viagens envolvendo atividades obrigatórias de componentes curriculares dos cursos de graduação"/>
        <s v="Realizar a contratação (empenho, liquidação e pagamento) de 100% das licitações homologadas"/>
        <s v="Realizar a contratação (empenho, liquidação e pagamento) de 100% das requisições aprovadas pelas instâncias"/>
        <s v="Realizar o cercamento de uma área de 5ha para introdução de pastagens perenes e anuais, além de manter 1 manutenção semestral; 1 limpeza de pastagem anual; uma área de ensino (1000m²), um experimento (1000m²) de área experimental Realizar ao menos 01 dia de campo; Realizar ao menos 5 Análises de solo"/>
        <s v="Realizar o mínimo 500 atendimentos subdivididos em gerais, cirurgias, consultas oftalmológicas, neurológicas, ortopédicas e oncológicas"/>
        <s v="Realizar um pagamento anual"/>
        <s v="Reforma completa de 1 Prédio Histórico"/>
        <s v="Reforma das instalações preventivas de incêndio em 3 prédios"/>
        <s v="Reforma de calçadas e colocação de cobertura em dois prédios históricos localizados no Campus Passo Fundo"/>
        <s v="Reforma de telhados de 2 prédios históricos"/>
        <s v="Reforma/conserto de uma cratera junto ao pátio do Campus Passo Fundo"/>
        <s v="Renovar o contrato do Up To Date"/>
        <s v="Sensibilização da comunidade universitária e externa quanto à inovação, propriedade intelectual"/>
        <s v="Submeter 4 (quatro) propostas de curso de Doutorado e 2 (duas) propostas para novos Programas de Mestrado Acadêmico e Profissional"/>
        <s v="Transporte - Valor R$ 40.000,00; B5 120.719,38"/>
        <s v="Transporte de carro para circular os campi e viagens em que se faça necessária a participação da equipe da PROEC. Valor R$ 20.000,00"/>
        <s v="Viabilizar a participação de estudantes do Campus Passo Fundo a no mínimo 10 eventos acadêmicos relevantes"/>
        <s v="Viabilizar a participação de servidores pesquisadores a no mínimo 7 eventos científicos"/>
        <s v="Viabilizar a publicação de no mínimo 7 artigos de docentes em revistas científicas"/>
        <s v="Visitar os campi da UFFS no mínimo uma vez ao ano para atividades variadas e divulgação da Ouvidoria"/>
        <s v="Visitas semestrais a todos os campi; Bolsistas DEPI - AGIITEC; Pelo menos mais 03 servidor para o setor - DEPI(gestão Acordos de Parceria; Gestão PI; Gestão cultura de inovação); Sistema para gestão de NIT"/>
      </sharedItems>
    </cacheField>
    <cacheField name="Justificativa" numFmtId="0">
      <sharedItems count="290" longText="1">
        <s v="#A CAPTAR#"/>
        <s v="#A DEFINIR#"/>
        <s v="A ação de visita aos campi se justifica pela necessidade de realização de atividades de formação dos membros da CPA/NAC e troca de experiências entre os NAC de cada campus, consolidando a CPA em seu papel de avaliação institucional. A participação em eventos se justifica pela necessidade de atualizar constantemente os membros da CPA em assuntos de interesse da Comissão, além de criar e manter contato com comissões de avaliação de outras IES"/>
        <s v="A ação se justifica tendo em vista a necessidade de deslocamento entre os campi para realização de atividades de formação e oitivas"/>
        <s v="A ação se justifica-se devido a necessidade de atualização constante que a equipe da Editora UFFS deve ter em relação aos seus assuntos de interesse, majorando o nível de maturidade e consolidação da Editora UFFS"/>
        <s v="A ação se justifica-se devido a necessidade de atualização constante que a equipe, equipe da Editora UFFS deve ter em relação aos seus assuntos de interesse, majorando o nível de maturidade e consolidação da Editora UFFS"/>
        <s v="A ação se justifica-se devido a necessidade de atualização constante que os membros da CE UFFS devem ter em relação aos seus assuntos de interesse, majorando o nível de maturidade e consolidação da Comissão de Ética da UFFS"/>
        <s v="A aquisição de materiais de consumo para os laboratórios é essencial para garantir o funcionamento contínuo das atividades de ensino, pesquisa e extensão. Esses itens são indispensáveis para a realização de práticas acadêmicas e projetos de pesquisa, contribuindo diretamente para a formação dos estudantes e o desenvolvimento científico da instituição. A reposição desses materiais assegura a manutenção de padrões adequados de segurança e eficiência, evitando interrupções nas atividades e permitindo um ambiente propício ao aprendizado e à pesquisa"/>
        <s v="A aquisição de materiais e equipamentos permanentes é necessária para a organização adequada dos ambientes de trabalho acadêmico e administrativos, assim como para os espaços de convivência/interação dos estudantes, bem como áreas externas do Campus"/>
        <s v="A aquisição de SSDs para o upgrade de desktops é necessária para melhorar o desempenho dos computadores, tornando-os mais rápidos e eficientes, o que resultará em maior produtividade nas atividades administrativas e acadêmicas. Além disso, a compra de materiais de expediente é essencial para garantir o funcionamento adequado das rotinas diárias, assegurando que todos os setores da instituição tenham os recursos necessários para desempenhar suas funções de maneira eficiente e organizada. Ambas as aquisições são fundamentais para manter a infraestrutura tecnológica e administrativa em pleno funcionamento"/>
        <s v="A articulação com as demais IFES do Sul do Brasil são essenciais para a integração da UFFS a rede federal de ensino, especialmente no que tange à pauta da permanência estudantil. Além disso, anualmente a UFFS participa de outras reuniões na região, como das federações de desportos universitários"/>
        <s v="A atuação dos servidores nos processos seletivos PIN e Pró-Imigrante se configura como atividade extra, que ultrapassa as responsabilidades regulares dos servidores"/>
        <s v="A Clínica Escola atua desde 2014 disponibilizando serviços de forma gratuita à população local regional com o objetivo do Curso de Nutrição de qualificar o discentes do curso na área clínica e ao mesmo tempo poder oferecer ao público atendimentos de qualidade que possibilitem melhora na qualidade de vida das pessoas acometidas por alguma patologia. Os atendimentos registrados em 2023 somaram 116 novas consultas/pacientes e o total desde 2014 é de aproximadamente 11.980 atendimentos prestados"/>
        <s v="A concessão de auxílios é fundamental para incentivar a participação ativa dos servidores em congressos, seminários e conferências. Essa medida promove a atualização de conhecimentos, a troca de experiências e o fortalecimento da produção científica institucional. Além disso, ao permitir o acesso a eventos de relevância, esses auxílios contribuem diretamente para o desenvolvimento profissional dos servidores, potencializando a inovação e o aprimoramento das atividades acadêmicas e administrativas da instituição"/>
        <s v="A construção da quadra coberta com vestiários no Campus Laranjeiras do Sul é de grande importância para atender à crescente demanda por espaços destinados à prática esportiva dentro da UFFS. Esse projeto não apenas proporcionará melhores condições para o desenvolvimento de atividades físicas e esportivas da comunidade acadêmica, como também favorecerá a integração com a comunidade local. Ao disponibilizar esse espaço, a UFFS contribuirá para o fortalecimento do vínculo institucional com a região, promovendo eventos esportivos, culturais e sociais que beneficiarão tanto os estudantes quanto os moradores da cidade e arredores. A quadra será uma ferramenta importante para a promoção da saúde e bem-estar, além de criação, práticas de lazer e interação social, elementos fundamentais para o desenvolvimento humano"/>
        <s v="A construção de banheiros na área experimental do Campus Laranjeiras do Sul é fundamental para atender às necessidades básicas de infraestrutura dos usuários dessa área. Esse investimento garantirá condições adequadas para a realização de atividades práticas e experimentais, promovendo maior conforto e funcionalidade no ambiente acadêmico"/>
        <s v="A Coordenação Adjunta de Laboratórios tem registro de demanda por um espaço para armazenar temporariamente até que seja dada a destinação correta de resíduos sólidos, principalmente de construção civil e solos após testes realizados nos laboratórios"/>
        <s v="A Demanda justifica-se diante da necessidade da equipe de auditoria capacitar-se continuamente. Ainda se verifica que há previsão no planejamento de auditoria de 2025 - PAINT 2025, aprovado pela CGU e pelo CONSUNI-CAPGP"/>
        <s v="A disponibilização de uma área coberta para pedestres, interligando o Bloco A ao Restaurante Universitário no Campus Laranjeiras do Sul, é fundamental para garantir conforto e segurança aos usuários, especialmente em condições climáticas adversas. Essa estrutura vai facilitar o deslocamento entre os prédios, promovendo maior acessibilidade e bem-estar para a comunidade acadêmica no dia a dia"/>
        <s v="A divulgação dos resultados e devolutiva das autoavaliações internas da UFFS é uma ação de grande importância para o processo, no sentido de manter a comunidade acadêmica interessada em contribuir cada vez mais com as avaliações internas, melhorando a qualidade dos dados coletados e possibilitando maior confiabilidade destes"/>
        <s v="A estrutura permitirá o preparo de insumos a serem empregados em sistemas de produção agroecológicos em condições experimentais, em complementação às atividades de ensino, pesquisa e extensão"/>
        <s v="A expansão da Pós-Graduação da UFFS sugere a criação de novos cursos e programas de mestrado e doutorado. Especialmente para consolidar os programas e a própria instituição, há necessidade de investir em propostas de doutorados. Os docentes que integram os GTs necessitam de orientações de especialistas na área proposta e que tenham uma inserção na CAPES, para que as propostas sejam elaboradas com bastante critério e qualidade para serem aprovadas"/>
        <s v="A fim de discutir as ações da Assistência Estudantil na UFFS, as equipes dos SAEs de todos os campi e a equipe da PROAE reúnem-se anualmente. Estes momentos, além do debate dos temas da política de assistência estudantil, efetivação de programas e compartilhamento de ações, permite também a aproximação pessoal e profissional entre os membros das diferentes unidades envolvidas"/>
        <s v="A fim de fomentar as práticas esportivas nos campi da UFFS, e contribuir para os treinamentos das equipes que participam de eventos desportivos universitários, faz necessário disponibilizar materiais esportivos como bolas, redes, raquetes entre outros"/>
        <s v="A formação pedagógica do professor universitário deve ser compreendida concebendo o ensino como uma atividade complexa que demanda dos professores uma formação que supere o mero desenvolvimento de habilidades técnicas e o domínio do conteúdo"/>
        <s v="A gestão da PROPEPG envolve uma série de atividades administrativas que demandam recursos para transporte e deslocamento de servidores a serviço, bem como decisões estratégicas nas áreas inerentes à pesquisa e à pós-graduação que dependam de recursos orçamentários"/>
        <s v="A instalação de sistemas de ar-condicionado tem como objetivo primordial garantir um nível ideal de conforto térmico para os ocupantes desses espaços. A adaptação desses ambientes à climatização contribuirá significativamente para proporcionar condições mais propícias ao ensino e aprendizado, assim como ao desenvolvimento de atividades acadêmicas e administrativas. Com uma infraestrutura que atenda às necessidades térmicas dos cerca de 1.300 usuários, entre estudantes, professores e técnicos administrativos, espera-se não apenas a melhoria do bem-estar, mas também um incremento na eficiência e produtividade das atividades realizadas nestes locais"/>
        <s v="A manutenção preventiva e corretiva de equipamentos é necessária para que diversos serviços possam ser atendidos, dentre eles equipamentos de laboratórios, manutenção de climatização, reforma de mobiliário. A manutenção evita a aquisição de itens novos"/>
        <s v="A mobilidade acadêmica está prevista na Resolução N° 2/CONSUNI/CGRAD/UFFS/2015 e tem por objetivo promover o intercâmbio entre as instituições de ensino superior brasileiras"/>
        <s v="A oferta de bolsas institucionais justifica-se pela atendimento aos programas e manutenção de alunos em dedicação integral nas atividades dos mestrados e doutorados, propiciando a qualificação das produções científicas e acadêmicas. Sobre as bolsas indígenas, existe a necessidade de atender a política de acesso e permanência aos povos indígenas nos programas de pós-graduação lato e stricto sensu (PIN)"/>
        <s v="A participação da UFFS nos fóruns de pró-reitores vinculados à ANDIFES é de suma importância para se estabelecer diálogos com gestores de outras IFES e com o movimento estudantil, além estabelecer contato com dirigentes do Governo Federal. Adicionalmente, nos fóruns são discutidos os temas ligados à permanência estudantil, legislação e orçamento"/>
        <s v="A participação das delegações da UFFS em eventos universitários dos três estados da Região Sul somente é possível mediante o pagamento de anuidade; já os serviços de arbitragem são necessários em eventos locais que a UFFS venha a realizar no decorrer do ano"/>
        <s v="A participação de discentes em olimpíadas acadêmicas, maratonas de programação e eventos afins é importante para difundir a imagem da UFFS e divulgar as ações desenvolvidas pelos discentes, docentes orientadores e cursos de graduação"/>
        <s v="A participação de servidores em eventos e visitas técnicas é a forma de capacitar os colaboradores em temas vinculados a internacionalização, tendo em vista que não há cursos de formação específicos para a área"/>
        <s v="A publicização dos resultados das ações e dos Programas é fundamental para que a produção do conhecimento alcance seus fins"/>
        <s v="A UFFS é uma instituição que ainda não está plenamente implantada, sendo especialmente carente de equipamentos esportivos e lazer, como quadra poliesportivas. Apesar do diálogo com outros órgãos públicos, municipais e estaduais para cessão sem custos de espaços esportivos, ainda há dificuldade das equipes organizadas pelos estudantes da UFFS terem espaços de prática, o que se visa mitigar com a locação de espaços via Proae"/>
        <s v="A UFFS tem um catálogo de mobiliário padrão. No entanto, há itens que não são atendidos por essa padronização, à exemplo de móveis sob medida e outros"/>
        <s v="A Universidade tem como objetivo a produção e disseminação do conhecimento pelos estudos, pesquisas, observações, demandando, para isso, a organização de eventos técnico-científicos que envolvam o estudante, professor, pesquisador e comunidade. Proporcionar momentos de reflexão sobre a atuação docente na educação superior, seus conflitos, desafios e perspectivas, tanto em áreas mais específicas quanto em áreas de interesse geral e institucional"/>
        <s v="A Universidade tem como objetivo primeiro a produção do conhecimento pelos estudos, pesquisas, observações, demandando, para isso, a organização de eventos técnico-científicos que envolvam o estudante, professor, pesquisador e comunidade para a geração ou atualização do conhecimento, ampliando a formação para além das atividades de ensino usuais"/>
        <s v="A Universidade tem como objetivo primeiro a produção do conhecimento pelos estudos, pesquisas, observações, demandando, para isso, a organização de eventos técnico-científicos que envolvam o estudante, professor, pesquisador e comunidade para a geração ou atualização do conhecimento, ampliando a formação para além das atividades de ensino usuais. Faz parte desse processo a formação continuada dos docentes e a realização das atividades de conclusão de curso, como apresentação de TCC e defesa de Dissertações e Teses pelos acadêmicos da UFFS"/>
        <s v="Ação destinada ao atendimento do produto fim da Editora UFFS que são as publicação de obras aprovadas pelo Conselho Editorial"/>
        <s v="Adequação estrutural de acordo com as atividades institucional"/>
        <s v="Alguns periódicos nacionais e internacionais cobram taxa para publicação de artigos em suas edições. Visando aumentar as publicações da UFFS nos diversos periódicos com estratos superiores Qualis/CAPES ou fator de impacto relevante, a UFFS prevê a manutenção de edital conjunto entre PROPEPG, PROEC e AGIITEC, de demanda contínua, ou outro instrumento normativo que contemple o ressarcimento aos servidores da UFFS que pretendem publicar nestes periódicos"/>
        <s v="Ampliar a proficiência linguística da comunidade acadêmica Incrementar a elegibilidade de servidores e discentes da Instituição aos programas de mobilidade acadêmica internacional"/>
        <s v="Ampliar a visibilidade da UFFS e do Campus Cerro Largo através da compra de espaço na imprensa e redes sociais"/>
        <s v="Ampliar e atualizar o conhecimento do corpo discente através de palestras e atividades com profissionais renomados nas mais diferentes áreas"/>
        <s v="Ampliar o quantitativo de capacitações e formações do corpo docente do campus Cerro Largo"/>
        <s v="Anualmente, são realizados jogos universitários em que estudantes da UFFS participam representando a instituição. O transporte coletivo desses estudantes é fundamental para participação nas atividades"/>
        <s v="Apoio aos servidores para participação em eventos institucionais, aumentando o conhecimento através da pesquisa, extensão e cultura e materializando conhecimento através do desenvolvimento de ações voltadas ao empreendedorismo e aumentar o aperfeiçoamento acadêmico buscando ações inovadoras"/>
        <s v="Após fortes chuvas ocorridas no Rio Grande do Sul, no primeiro semestre de 2024, abriu-se uma cratera no pátio do Campus Passo Fundo, ao lado da saída do estacionamento. A cratera possui em torno de 5 metros de profundidade, atualmente, está cercada com tapumes, para garantir a segurança dos transeuntes. Todavia, os tapumes são de madeira e vão se deteriorando ao longo do tempo, portanto, trata-se de demanda urgente que diz respeito à segurança de todos que circulam pelo Campus, considerando o risco de queda, com consequências potencialmente graves"/>
        <s v="As atividades são previstas nos componentes curriculares como forma de o aluno vivenciar a realidade prática das teorias acadêmicas"/>
        <s v="As atividades são previstas nos projetos institucionais dos programas como forma de o aluno vivenciar a realidade prática das teorias acadêmicas"/>
        <s v="As bolsas são previstas na Resolução N° 31/CONSUNI/CGAE/UFFS/2021 e tem a finalidade de promover a aproximação com a prática docente no Ensino Superior e contribuir com a melhoria da qualidade de ensino e aprendizagem nos cursos de Graduação"/>
        <s v="As delegações de estudantes da UFFS que participam de jogos universitários devem, sempre, ser acompanhada por servidor, o qual é responsável pela viagem e dar assistência aos estudantes nos locais dos jogos"/>
        <s v="As diárias serão usadas para custear os gestores e servidores da PROAE que representarão não somente a Unidade, mas toda a Universidade nos fóruns ligados à Andifes e outras organizações representativas vinculadas a ações de assistência/permanência estudantil"/>
        <s v="Associar conteúdos ministrados com as origens/fontes dos acontecimentos históricos. Ampliar conhecimentos. Conhecer processos das cadeias produtivas. Visitas técnicas para aprimorar conhecimentos. Conhecer as atividades de campo relacionadas a componentes curriculares. As Viagens e os Trabalhos de Campo devem estar previstos nos PPC’s dos Cursos de Graduação. Ampliar conhecimentos. Visitas técnicas para aprimorar conhecimentos. Conhecer as atividades de campo relacionadas a componentes curriculares. As Viagens e os Trabalhos de Campo devem estar previstos nos PPC’s dos Cursos de Graduação. Há viagens de cunho administrativas que são necessárias para o adequado funcionamento das atividades do Campus"/>
        <s v="Associar conteúdos ministrados com as origens/fontes dos acontecimentos históricos. Ampliar conhecimentos. Conhecer processos das cadeias produtivas. Visitas técnicas para aprimorar conhecimentos. Conhecer as atividades de campo relacionadas a componentes curriculares. As Viagens e os Trabalhos de Campo devem estar previstos nos PPCs dos Cursos de Graduação"/>
        <s v="Associar conteúdos ministrados com as origens/fontes dos acontecimentos históricos. Ampliar conhecimentos. Conhecer processos das cadeias produtivas. Visitas técnicas para aprimorar conhecimentos. Conhecer as atividades de campo relacionadas a componentes curriculares. As Viagens e os Trabalhos de Campo devem estar previstos nos PPCs dos Cursos de Graduação e/ou Pós-graduação"/>
        <s v="Atender a demanda do campus com vistas ao atendimento de estudantes em situação de vulnerabilidade socioeconômica"/>
        <s v="Atender a demanda do campus com vistas às atividades de educação do campo em regime de alternância"/>
        <s v="Atender a demanda do campus com vistas às atividades ensino, pesquisa e extensão"/>
        <s v="Atender a todas as demandas solicitadas pelas Coordenações de curso e de setores, com o objetivo de melhorar o desenvolvimento das atividades"/>
        <s v="Atender as demandas da equipe do Gabinete para deslocamentos aos Campi e outros eventos"/>
        <s v="Atender as demandas das aulas práticas de utilização das áreas experimentais no Campus Laranjeiras do Sul"/>
        <s v="Atender as demandas do campus de resolução de problemas nas coberturas das edificações, garantindo conforto, segurança e salubridade nos espaços de ensino, pesquisa e extensão"/>
        <s v="Atender legislação mantendo o abastecimento necessário para atividades do campus"/>
        <s v="Atender o Art. 21 do Decreto 9.235/2017 e projetar a UFFS para o novo ciclo de desenvolvimento institucional"/>
        <s v="Atendimento à IN nº 213/2019; com a criação de até 8% do total de vagas considerando-se a força de trabalho da instituição, cujo teto encontra-se em 110 vagas"/>
        <s v="Atendimento à lei 11.355/2006, lei 8112/1990 e Instrução Normativa 57/2021"/>
        <s v="Atendimento da Resolução Nº 14/2016 - CONSUNI"/>
        <s v="Atendimento de demanda por API"/>
        <s v="Atendimento de demanda softwares para campi da UFFS"/>
        <s v="Atendimento de ferramentas para automatização"/>
        <s v="Atendimento, por meio da publicação de Edital, das necessidades dos estudantes por recursos financeiros para incentivo à participação em eventos acadêmicos, estimulando a produção acadêmica"/>
        <s v="Através da SUHVU a UFFS integra o conjunto de Instituições Federais de Ensino Superior que compõe o FORDHOV, desde 2012. Através do FORDHOV, a SUHVU recebe recursos do MEC especialmente destinados aos HVUs das IFES. A participação anual nos encontros do FORDHOV e a realização de duas auditorias por ano, entretanto, são condições obrigatórias para o recebimento dos recursos supracitados. A Comissão de Investimentos do FORDHOV tem a finalidade de justificar a implementação do aporte financeiro destinado pelo MEC aos HVU das IFES, bem como buscar alternativas para a ampliação de tais recursos. Portanto, a participação nesta Comissão do FORDHOV coaduna com os trabalhos de gestão e administração da Superintendência da SUHVU, a ampliação dos recursos ao FORDHOV reflete na destinação de maiores recursos à SUHVU-UFFS"/>
        <s v="Atualização profissional e incremento nos currículos acadêmicos"/>
        <s v="Atualização, substituição de ativos e modernização de tecnologias de rede de computadores"/>
        <s v="Atualização, substituição de equipamentos e modernização de tecnologias do parque de computadores da UFFS"/>
        <s v="Atualização, substituição de equipamentos e modernização de tecnologias do parque de computadores do campus Chapecó"/>
        <s v="Atualização, substituição, provimento de equipamentos e modernização de tecnologias do parque de equipamentos da UFFS"/>
        <s v="Atuar de forma proativa e positiva diante a relevância com que o intercâmbio e a inserção em diferentes áreas de conhecimento, e em diversos cenários, se articulam e entremeiam aos currículo acadêmicos da UFFS e ao desenvolvimento regional nas áreas de abrangência dos seus campi, buscando desta forma a garantia da qualidade e do impacto das ações de Extensão, tanto no aspecto interdisciplinar, quanto de interação entre a Universidade e a Sociedade"/>
        <s v="Aumentar o impacto de qualidade dos estudos desenvolvidos nos cursos de graduação e PPGs"/>
        <s v="Bolsa Auxílio Ref. Projeto: Desenvolvimento Profissional e Inovação Tecnológica na área de TI 2024"/>
        <s v="Bolsas/Auxílios para acadêmicos em intercâmbio de Acordos Internacionais vigentes (graduação e pós) Promover a qualidade da educação e da pesquisa para todo o corpo estudantil e servidores, e ter uma contribuição relevante à sociedade. Para isso é importante o fomento a formalização de acordos de cooperação internacional e a mobilidade"/>
        <s v="Combater as taxas de evasão e retenção e melhorar a qualidade do processo de ensino-aprendizado dos cursos ofertados no Campus Realeza. Apoio aos discentes para participação em eventos institucionais (auxiliando com alimentação, transporte)"/>
        <s v="Complementação de atividades para os componentes curriculares"/>
        <s v="Complementar obras de pequeno porte no Campus Cerro Largo"/>
        <s v="Conclusão de construção não executada na ocasião da execução da obra"/>
        <s v="Conforme Resolução nº 45/CONSUNI CGAE/UFFS/2023, que institui e normatiza o Programa de Auxílio Financeiro a Estudantes para a Produção de Trabalho de Conclusão de Curso de Graduação na UFFS (PAFEP-TCC)"/>
        <s v="Considerando a força de trabalho de TI da UFFS disponível para implantação dos Módulos dos Sistemas SIGs, o tempo para disponibilização deles será longo. Uma alternativa seria contratar uma implantadora para aumentar ritmo de implantação"/>
        <s v="Consolidação dos programas através da qualificação, de acordo com os critérios estabelecidos na avaliação quadrienal da CAPES"/>
        <s v="Consolidar através dos serviços gráficos a imagem da UFFS como instituição de ensino pública, gratuita e de qualidade"/>
        <s v="Criação recente da agência de inovação e consolidação de ações vinculadas ao ecossistema nacional de inovação"/>
        <s v="Cumprimento da Lei nº 14.681 de 2023 e de novas Normas reguladoras, que abrangem a saúde mental, por exemplo"/>
        <s v="Cumprir a Lei nº 9.715, de 25 de novembro de 1998"/>
        <s v="Cumprir a Resolução nº 52/2023 - CONSUNI - CAPGP (10.17.05), que estabelece as normas, diretrizes e metodologia para o planejamento institucional da Universidade Federal da Fronteira Sul (UFFS)"/>
        <s v="Cumprir as exigências legais e construtivas para a ligação de água potável com a SANEPAR"/>
        <s v="Cumprir o Plano de Ação Gerencial da PROPLAN e as atribuições elencadas na Unidade SIGRH"/>
        <s v="Desenvolver os projetos, licitar e contratar as obras do Bloco B no Campus Laranjeiras do Sul é crucial para resolver a falta de espaço, especialmente durante o período noturno. Visa ampliar a capacidade de salas de aula e atender às crescentes demandas"/>
        <s v="Desenvolvimento de atividades esportivas, visando a integração dos estudantes e comunidade em geral"/>
        <s v="Desenvolvimento do ensino superior"/>
        <s v="Devido ao caráter multicampi da UFFS, faz-se necessária a presença da equipe técnica e gestores nos campi, a fim de desenvolver trabalhos em conjunto, especialmente, com as equipes dos SAEs e RUs, e estabelecer diálogo com estudantes, servidores TAE e docentes e equipes diretivas"/>
        <s v="Diárias (até 3 por viagem) para visitas técnicas e mobilidade de docentes em acordos internacionais vigentes. (previsão de 12 a 14 acordos vigentes até o final do ano)"/>
        <s v="Diárias para colaborador eventual (até 3 por viagem) - considerando contrapartida em acordos internacionais e eventos ligados a política de internacionalização institucional"/>
        <s v="Disponibilização de plataforma online para os alunos do curso de Medicina. A plataforma é disponibilizada para os alunos dos campi Passo Fundo e Chapecó"/>
        <s v="Divulgação da UFFS e aproximação com as escolas públicas da região de abrangência da UFFS"/>
        <s v="Em cumprimento à LEI Nº 11.788, DE 25 DE SETEMBRO DE 2008 - Lei do Estágio, bem como a acordos/compromissos assumidos"/>
        <s v="Em função de que a UFFS optou por meio de seu Conselho Universitário em não possuir fundação própria, mas sim atuar com uma fundação de apoio credenciada por estado, faz-se necessário um planejamento das ações que serão tomadas no decorrer do ano a fim de que se possibilite a continuidade dos projetos em andamento e os novos projetos que serão executados por meio das fundações de apoio"/>
        <s v="Essa ação se faz urgente e necessária para divulgar a instituição e seus cursos de modo a contribuir para captação de estudantes, uma vez que o número de inscritos e ingressantes tem reduzido nos últimos anos. Além disso, a taxa de evasão anual tem se elevado nos últimos anos"/>
        <s v="Essencial para a execução de atividades técnicas da DCS. Será considerado no orçamento da DCS"/>
        <s v="Essencial para a segurança de rede da UFFS e controle de incidentes de segurança"/>
        <s v="Essencial para a sustentação do serviço de AVN"/>
        <s v="Essencial para a sustentação do serviço de verificação de similaridade"/>
        <s v="Essencial para o funcionamento institucional e para a sustentação dos serviços de impressão institucional"/>
        <s v="Essencial para sustentação do serviço de salas virtuais e equipamentos de videoconferência"/>
        <s v="Esta ação é necessária para que seja possível realizar o provimento de cargos da Carreira de Técnico Administrativa em Educação para o quadro permanente da UFFS, em conformidade com o artigo 10 da Lei 8.112, de 11 de dezembro de 1990 e disposições do Decreto 9.739, de 28 de março de 2019"/>
        <s v="Esta ação é necessária para que seja possível realizar o provimento de docentes para o quadro efetivo da UFFS para atuação nos cursos de graduação e pós-graduação da UFFS, em conformidade com o artigo 10 da Lei 8.112, de 11 de dezembro de 1990 e disposições do Decreto 9.739, de 28 de março de 2019"/>
        <s v="Esta ação objetiva garantir o funcionamento das atividades acadêmicas e administrativas do Campus Passo Fundo por meio da disponibilização de material de expediente necessário para execução das ações"/>
        <s v="Esta ação objetiva manter as condições suficientes para suportar os processos de rotina da PROGESP e o seu aperfeiçoamento"/>
        <s v="Esta ação objetiva manter as condições suficientes para suportar os processos de rotina da PROGESP e o seu aperfeiçoamento; além de fortalecer as relações institucionais e interinstucionais de forma colaborativa, por meio de outras expertises"/>
        <s v="Esta ação se justifica devido a atualização constante que a equipe da Ouvidoria deve ter em relação aos seus assuntos de interesse, ajudando assim a elevar o nível de maturidade e consolidação na UFFS"/>
        <s v="Esta ação se justifica devido a atualização constante que a equipe da Ouvidoria deve ter em relação aos seus assuntos de interesse, ajudando assim a elevar o nível de maturidade e consolidação na UFFS, bem como a integridade institucional"/>
        <s v="Esta ação se justifica para atender as principais ações do Gabinete, sendo que a garantia de recursos para passagens é de fundamental importância para atender as demandas da gestão, considerando que o cotidiano dela exige frequentes deslocamentos fora da sede"/>
        <s v="Esta ação se justifica para atender as principais ações do Gabinete. A garantia de recursos para diárias é de fundamental importância para atender as demandas da gestão, considerando que o cotidiano da gestão exige frequentes deslocamentos fora da sede"/>
        <s v="Esta ação se justifica pela consolidação do papel deste órgão na consultoria e no assessoramento à UFFS e suas autoridades"/>
        <s v="Esta ação se justifica pela necessidade melhorar a atuação e a visibilidade da Ouvidoria da UFFS nos seus Campi, estendendo sua presença junto a comunidade interna"/>
        <s v="Esta ação se justifica, tendo em vista a necessidade de impressões de documentos, bem como de materiais de consumo utilizados nas tarefas cotidianas do gabinete"/>
        <s v="Esta ação tem como finalidade qualificar os Programas de Pós-Graduação (PPGs) da UFFS, por meio da disponibilização de recursos financeiros destinados ao desenvolvimento de atividades de ensino e pesquisa"/>
        <s v="Esta ação tem por objetivo manter as condições necessárias de funcionamento suficientes para suportar o adequado planejamento e gestão das ações do Campus Chapecó na efetivação de seus planos, objetivos e metas"/>
        <s v="Esta ação tem por objetivo manter as condições necessárias de funcionamento suficientes para suportar o adequado planejamento e gestão das ações do Campus Erechim na efetivação de seus planos, objetivos e metas"/>
        <s v="Esta ação visa dar viabilidade às ações da SEO nos campi, com viagens da equipe técnica de arquitetura e urbanismo e engenharias para levantamento de campo, diligências, fiscalização de obras, acompanhamento e gestão dos contratos, assistência técnica aos profissionais dos campi. As visitas técnicas são fundamentais para fazer testes, aferições em equipamentos, serviços, qualidade de materiais, medições, levantamento técnico de situações problemas para elaboração de projetos e atividades de manutenção predial, elétrica e de equipamentos"/>
        <s v="Esta ação visa garantir a execução dos contratos com atendimento de demandas complementares não previstas nas obras, bem como honrar os contratos no tocante aos reajustes e reequilíbrios"/>
        <s v="Esta ação visa manter as condições necessárias de funcionamento predial e garantir a manutenção/conservação da estrutura física e da infraestrutura da instituição"/>
        <s v="Estabelecimento de interação dialógica da comunidade universitária por meio da troca de conhecimentos, da participação e do contato com questões presentes no contexto social; Formação cidadã dos estudantes, marcada e constituída pela vivência dos seus conhecimentos e que de modo interprofissional e interdisciplinar seja valorizada e integrada à matriz curricular; Produção de mudanças na própria UFFS e nos demais setores da sociedade, a partir da construção e aplicação de conhecimentos, bem como por outras atividades acadêmicas e sociais; Articulação entre ensino/extensão/pesquisa"/>
        <s v="Estimular a produção científica e sua publicação em periódicos qualificados, bem como a sua inserção nacional e internacional"/>
        <s v="Evitar desabastecimento de energia; ampliar vida útil de equipamentos; reduzir riscos de comprometimento de pesquisas etc"/>
        <s v="Falta servidores com qualificação na área e crescente demanda ausência de técnico especializado para suporte"/>
        <s v="Filiação e participação ações rede NIT SC e FORTEC"/>
        <s v="Finalizar a obra que se encontra em execução da primeira etapa e entregar ao Campus uma edificação adequada para alimentação da comunidade universitária"/>
        <s v="Fomentar a institucionalização de grupos, programas e projetos de pesquisa e a produção científica no Campus Passo Fundo"/>
        <s v="Fomentar a produção científica na UFFS, tendo em vista o desenvolvimento dos grupos de pesquisa institucionais. Atendimento da RESOLUÇÃO 49/CONSUNI/CPPGEC/2022"/>
        <s v="Fomentar a produção científica na UFFS, tendo em vista o desenvolvimento dos grupos de pesquisa institucionais. Atendimento da RESOLUÇÃO Nº 14/2016 - CONSUNI"/>
        <s v="Fomentar a produção científica na UFFS, tendo em vista o desenvolvimento dos grupos de pesquisa institucionais. Para atendimento da Resolução Nº 49/CONSUNI/CPPGEC/UFFS/2022"/>
        <s v="Fomentar a produção científica no Campus Passo Fundo, tendo em vista o desenvolvimento dos grupos de pesquisa institucionais"/>
        <s v="Fornecer suporte de materiais/equipamentos para o trabalho desenvolvido pelos setores de acessibilidade dos campi"/>
        <s v="Fortalecer os grupos de pesquisa e programas de pós-graduação, qualificando os indicadores de produção científica e tecnológica da UFFS"/>
        <s v="Fortalecer os periódicos da UFFS e possibilitar a avaliação dos artigos científicos de acordo com o Qualis CAPES"/>
        <s v="Fortalecimento da cultura de inovação e propriedade intelectual na UFFS"/>
        <s v="Fortalecimento da inserção dos estudantes na pesquisa, fortalecimento dos grupos de pesquisa, ampliação da produção científica da UFFS a partir da cooperação técnica das fundações de amparo à pesquisa"/>
        <s v="Fortalecimento da internacionalização por meio do fomento das ações de Política linguística- Pagamento de servidores para aplicação e avaliação de prova de proficiência"/>
        <s v="Fortalecimento da internacionalização por meio do fomento das ações de Política linguística- Pagamento de servidores para aplicação e avaliação de prova de proficiência CelpeBras e CELU"/>
        <s v="Fortalecimento da pós-graduação Lato Sensu e ampliação do acesso a cursos de Especialização gratuitos"/>
        <s v="Fortalecimento de ações do PRO-ICT e inserção de alunos da graduação em subprojetos de iniciação científica e tecnológica, buscando qualificar os indicadores de produção científica e despertando o interesse contínuo na pesquisa e pós-graduação"/>
        <s v="Fortalecimento de parcerias da UFFS com o setor produtivo"/>
        <s v="Garantir a existência do Curso de Medicina sem Hospital Universitário"/>
        <s v="Garantir a manutenção predial para o adequado funcionamento das atividades administrativas e acadêmicas"/>
        <s v="Garantir a substituição de Mobiliários e Equipamentos e atualização tecnológica"/>
        <s v="Garantir estrutura adequada para as atividades agrícolas e acadêmicas"/>
        <s v="Garantir o abastecimento do campus em situação de estiagens"/>
        <s v="Garantir o funcionamento da irrigação e de equipamentos"/>
        <s v="Garantir o resguardo das informações, conforme cada situação exige, bem como previsto na LGPD"/>
        <s v="Garantir obras de infraestrutura e arquitetura indispensáveis para expansão e consolidação dos Cursos de Graduação, Pós-Graduação e estruturas administrativas"/>
        <s v="Garantir obras de infraestrutura e arquitetura indispensáveis para expansão e consolidação dos Cursos de Graduação, Pós-Graduação e estruturas administrativas. OBS: A obra visa atender demanda reprimida em termos de salas de aula no Campus definitivo e possível expansão de cursos a serem ofertados, bem como atender demandas dos cursos de pós-graduação. Observação: A obra denominada não consta no PPA 2019-2023; no entanto, a construção de um Bloco B (constante no PPA), ante o atual orçamento pode ser inviável"/>
        <s v="Garantir os direitos humanos"/>
        <s v="Garantir os trabalhos oitivas presenciais e diligências in loco das comissões investigativas ou processantes"/>
        <s v="Garantir, para todas as unidades da UFFS, o fornecimento de materiais de consumo, definidos na lista padrão, para realização de suas atividades diárias"/>
        <s v="Implantar e executar a infraestrutura para abastecimento de água para as áreas experimentais"/>
        <s v="Incentivar a prática esportiva e a integração acadêmica junto a comunidade regional"/>
        <s v="Incentivar a produção e apresentação de trabalhos cientificamente qualificados"/>
        <s v="Indispensável para a integridade da infraestrutura do Data center e seus serviços"/>
        <s v="Indispensável para a o backup dos dados institucionais"/>
        <s v="Indispensável para a sustentação de infraestrutura de TIC local de cada campi"/>
        <s v="Indispensável para a sustentação de serviços referentes aos sistema SIG"/>
        <s v="Indispensável para a sustentação de serviços relacionados ao Parc - Chapecó"/>
        <s v="Indispensável para a sustentação do serviço de emissão de certificados digitais e-CPF"/>
        <s v="Indispensável para a sustentação do serviço de SGBD de sistemas de informação institucionais"/>
        <s v="Indispensável para o armazenamento e segurança dos dados institucionais"/>
        <s v="Indispensável para o sustentação do serviço de comunicação móvel"/>
        <s v="Indispensável para sustentação do serviço de e-mail institucional e demais recurso da plataforma Google Workspace"/>
        <s v="Indispensável para sustentação do serviço de telefonia fixa comutada"/>
        <s v="Inscrição no programa PILA"/>
        <s v="Manter as condições necessárias de estrutura física, material, tecnológica e de recursos humanos suficientes para suportar o adequado planejamento e gestão das ações do setor na efetivação de seus planos, iniciativas, objetivos e metas. Estágio da Internacionalização: EDITAL Nº 340/GR/UFFS/2024 - aluno atual: Emma"/>
        <s v="Manter em funcionamento todas as atividades desenvolvidas na CAAEX - RE, proporcionar a sua expansão, a implantação de novas áreas, novos projetos e parcerias visando o conhecimento e desenvolvimento da CAAEX e comunidade acadêmica"/>
        <s v="Manter em funcionamento todas as atividades desenvolvidas na CLAB-RE e proporcionar a realização de projetos, pesquisas, TCC. O melhoramento dos espaços internos, bem como organização de móveis otimizará o espaço e atenderá demanda desassistida visto que muitos armários estão danificados, impossibilitando seu uso"/>
        <s v="Manter o campus em pleno funcionamento, atendendo a demandas gerais cotidianas, bem como pequenos investimentos que venham a ser efetuados considerando conversão de custeio para capital"/>
        <s v="Manter o campus em pleno funcionamento, atendendo a demandas gerais cotidianas, bem como pequenos investimentos que venham a ser efetuados considerando conversão de custeio para capital, visando a execução de trabalho participativo, planejado e buscando desenvolvimento do Campus"/>
        <s v="Manutenção estrutural de patrimônio institucional"/>
        <s v="Manutenção estrutural de patrimônio institucional, garantindo a segurança dos usuários do local"/>
        <s v="Material de consumo para capacitação e projetos em conjunto com o Laboratório. De acordo com a IN interna. Material para capacitações aos projetos em conjunto para condições de iniciar"/>
        <s v="Melhorar a estrutura do campus, garantindo a circulação acessível e com conforto mínimo à comunidade universitária"/>
        <s v="Melhorar as condições ambientais do campus e melhorar o paisagismo do campus proporcionando ambiente acolhedor e confortável à comunidade universitária"/>
        <s v="Minimizar os efeitos das intempéries climáticas que afetam alunos e servidores principalmente em dias de chuvas"/>
        <s v="Mitigar impacto de oscilações de abastecimento de energia sobre equipamentos e experimentos, aumentar a vida útil dos equipamentos"/>
        <s v="Mitigar impactos ambientais em razão da problemática de incapacidade da estrutura ora existente"/>
        <s v="Necessidade de acervo físico para que o Sistema de Bibliotecas possa garantir a bibliografia básica e complementar para os cursos de graduação, bem como dar suporte ao desenvolvimento da pesquisa e da pós-graduação e da extensão e cultura"/>
        <s v="Necessidade de acervo virtual para que o Sistema de Bibliotecas possa garantir a bibliografia básica e complementar para os cursos de graduação, bem como dar suporte ao desenvolvimento da pesquisa e da pós-graduação e da extensão e cultura"/>
        <s v="Necessidade de aperfeiçoamento contínuo da gestão com foco estratégico e desempenho institucional"/>
        <s v="Necessidade de atender a demanda de capacitação específica para Educação a Distância - EaD e para o ambiente virtual de ensino e de aprendizagem, conforme proposto na Resolução Nº 42/CONSUNI CGAE/UFFS/2023"/>
        <s v="Necessidade de deslocamentos para fins institucionais (capacitações, eventos, visitas, transporte de mercadorias, malotes etc)"/>
        <s v="Necessidade de divulgação da UFFS junto à Comunidade Regional. A participação em feiras locais e regionais é um espaço importante de visibilidade da instituição. O auxílio para alimentação dos estudantes é necessário para viabilizar a presença no estande destinado à UFFS"/>
        <s v="Necessidade de garantir a estrutura física necessária para oferta de um serviço de alimentação seguro e de qualidade aos comensais"/>
        <s v="Necessidade de garantir o fornecimento de alimentação de qualidade nos espaços institucionais, nutricionalmente seguras e adequadas, a preços acessíveis aos comensais, respeitando os princípios da isonomia, legalidade e ética"/>
        <s v="Necessidade de garantir utensílios adequados para oferta de um serviço de alimentação seguro e de qualidade aos comensais"/>
        <s v="Necessidade de oferecer mais proteção à comunidade acadêmica, facilitar o deslocamento dos usuários entre os prédios/estruturas do campus"/>
        <s v="Necessidade de oferecer mais segurança à comunidade acadêmica, facilitar o deslocamento no período noturno entre o Bloco de Professores e os laboratórios"/>
        <s v="Necessidade de postagens de correspondências/encomendas institucionais"/>
        <s v="Necessidade de publicação obrigatória de processos licitatórios"/>
        <s v="Necessidade de qualificar e requalificar os servidores, a fim de promover o desenvolvimento constante do quadro funcional para que a Instituição alcance seus objetivos"/>
        <s v="Necessidade de reposição de mobiliário danificado que não podem ser consertados e para servidores novos"/>
        <s v="No escopo de atuação do NIT da UFFS, gestão da Propriedade Intelectual da UFFS"/>
        <s v="Nova contratação do serviço de telefonia móvel institucional"/>
        <s v="O apoio materno-infantil está previsto na Resolução nº 33/CONSUNI/UFFS/2013 (artigo 9º, VIII - NOVA REDAÇÃO DADA PELA RESOLUÇÃO Nº 89/CONSUNI/UFFS/2021)"/>
        <s v="O Aprimorando complementará a formação acadêmica dos graduados em Medicina Veterinária, possibilitando aperfeiçoamento em área específica do exercício profissional, mediante programa de atividades práticas, desenvolvidas junto aos setores da Superintendência Unidade Hospitalar Veterinária Universitária (SUHVU) - Campus Realeza - PR. Os Programas de Aprimoramento são orientados pelos princípios e diretrizes do Conselho Federal de Medicina Veterinária (CFMV), a partir das necessidades e realidades locais. Visa favorecer a inserção qualificada dos jovens profissionais no mercado de trabalho. A escolha das áreas de formação para os Aprimorandos levou em consideração as áreas de maior procura por serviços Médicos Veterinários na SUHVU nos últimos anos e a formação do corpo docente"/>
        <s v="O Campus Passo Fundo possui uma significativa estrutura de laboratórios, os quais estão instalados junto ao Bloco A. Tais laboratórios utilizam produtos inflamáveis, reagentes e de uso controlado. Para atender à legislação que regulamenta o adequado armazenamento e descarte desses materiais, é necessário construir uma central de resíduos, tal qual ocorre nos demais campi da UFFS que possuem laboratórios"/>
        <s v="O Curso de Medicina do Campus Passo Fundo não possui hospital universitário, portanto, os acadêmicos do 5º e do 6º ano fazem suas atividades práticas junto aos hospitais conveniados com a UFFS, o que possibilita a adequada formação a nível de graduação. Esses cenários de prática precisam ser adequadamente estruturados, com a aquisição de materiais de consumo e equipamentos (materiais permanentes), para viabilizar a continuidade da execução dos convênios firmados e a completa formação acadêmica"/>
        <s v="O ginásio poliesportivo é uma demanda importante, há muito tempo apresentada pelos estudantes do Campus. Além disso, é um espaço fundamental para a integração da comunidade acadêmica por meio do esporte, além de interagir com questões relativas à saúde e à qualidade de vida de estudantes e servidores"/>
        <s v="O local permitirá a realização de atividades de ensino, pesquisa e extensão na temática da agroecologia, podendo ser utilizado pelos diferentes cursos do campus. Também servirá como um espaço de convivências para comunidade universitária e externa"/>
        <s v="O pagamento de diárias é essencial para garantir a participação efetiva dos servidores em eventos que promovem a troca de conhecimento e o fortalecimento de redes acadêmicas e institucionais. Esses recursos viabilizam a realização de semanas acadêmicas, seminários e palestras, bem como a representação da instituição em reuniões, congressos e encontros presenciais, promovendo a integração entre os campi e a participação em atividades institucionais"/>
        <s v="O pagamento de passagens é essencial para apoiar a participação em eventos científicos e garantir a representação da instituição em reuniões, fóruns, congressos e demais atividades. Esses recursos viabilizam o engajamento em eventos estratégicos, promovendo a troca de conhecimento, a visibilidade institucional e o fortalecimento de parcerias acadêmicas e científicas"/>
        <s v="O pagamento dos auxílios financeiros se faz necessário para subsidiar os estudantes por meio de remuneração, para que possam participar de momentos extracurriculares de formação, qualificando e/ou garantindo os processos de ensino e aprendizagem"/>
        <s v="O Prédio Histórico III está com o processo de transmissão de propriedade para a UFFS em trâmite, então, quando findar esse processo, o prédio precisará ser reformado para utilização em novos cursos a serem oferecidos pelo Campus Passo Fundo, bem como na ampliação de estruturas relacionadas ao curso já existente"/>
        <s v="O Programa Cultura e Arte está normatizado na Política de Assistência Estudantil da UFFS RESOLUÇÃO Nº 10/CONSUNI CGAE/UFFS/2019 (ALTERADA) e prevê em seu art. 94 que &quot;O Programa Cultura e Arte (PCA) consiste na promoção de ações e práticas e/ou manifestações culturais e artísticas com a comunidade universitária, visando estimular/desenvolver a cultura na UFFS, de acordo com as ações previstas no PNAES&quot;"/>
        <s v="O Programa de Ações Afirmativas está normatizado na Política de Assistência Estudantil da UFFS RESOLUÇÃO Nº 10/CONSUNI CGAE/UFFS/2019 (ALTERADA) e prevê em seu art. 81 &quot;VIII - realizar debates, seminários e campanhas para promover os direitos humanos e combater os preconceitos de qualquer natureza na UFFS&quot;"/>
        <s v="O Programa de Ações Afirmativas está normatizado na Política de Assistência Estudantil da UFFS RESOLUÇÃO Nº 10/CONSUNI CGAE/UFFS/2019 (ALTERADA) e prevê em seu art. 81 &quot;XIII - fomentar ações de integração entre os estudantes para estimular a compreensão sobre a diversidade da sociedade brasileira&quot;"/>
        <s v="O Programa de Apoio Pedagógico e/ou Psicossocial está normatizado na Política de Assistência Estudantil da UFFS RESOLUÇÃO Nº 10/CONSUNI CGAE/UFFS/2019 (ALTERADA) e prevê em seu Art. 69. O Programa de Acompanhamento Pedagógico e/ou Psicossocial (PAPP) consiste no suporte pedagógico aos estudantes dos cursos de graduação que apresentem dificuldades de aprendizagem, contribuindo para a redução dos índices de retenção e evasão, melhorando o desempenho acadêmico discente"/>
        <s v="O Programa de Esporte e Lazer (PEL) consiste na promoção de atividades esportivas e de ações integradoras e interculturais com a comunidade universitária, visando incentivar uma vida saudável aos universitários, de acordo com as ações previstas no PNAES. Uma de suas modalidades é o pagamento de auxílio à participação em eventos esportivos"/>
        <s v="O Programa UFFS Portas Abertas é uma ação estratégica de divulgação ao principal público-alvo da UFFS, que são os estudantes do Ensino Médio. Para fomentar esse importante evento, pretende-se, com essa ação, garantir o custeio de bolsas aos monitores que atuam na organização das atividades"/>
        <s v="O reservatório atual do está apresenta fissuras significativas. Após vistoria da SEO, concluiu-se que o mais viável é a construção de um novo reservatório"/>
        <s v="O sistema de acesso aos Restaurantes Universitários da UFFS precisa ser evoluído, a fim de garantir segurança e agilidade, sendo um dos objetivos desenvolver tíquete digital, e para isso se busca parceria com a SETI e com os integrantes do Projeto: Desenvolvimento profissional e inovação tecnológica na área de TI"/>
        <s v="Obrigação legal institucional e criação recente do setor, união de setores distintos. Capacitação dos representantes nos campi para sensibilização da comunidade e busca de parcerias interinstitucionais"/>
        <s v="Oferecer espaços físicos de acolhimento adequados para mães e pais com filhos, como local para amamentação e fraldários"/>
        <s v="Os convênios firmados entre a UFFS e a Fundação Araucária, agência de fomento do Paraná, preveem o repasse de recursos à UFFS via pagamento de GRU. Os valores entram na conta da UFFS e precisam estar lançados na LOA para que sejam executados. Portanto, esta demanda entra como uma ação no Planejamento Anual da PROPEPG, para que seja contemplado no orçamento. Importante destacar que se trata de recursos externos, portanto, não entram no orçamento institucional. Dos recursos previstos estão: Editais de bolsas de IC e IT PIBIC/PIBITI, editais de bolsas PIBIS, editais de bolsas de Pós-Graduação (Mestrado e Doutorado, Técnico e Sênior)"/>
        <s v="Os eventos externos se justificam pela busca de novos conhecimentos e uniformização de procedimentos junto a outras unidades correcionais e CGU"/>
        <s v="Os eventos externos se justificam pela busca de novos conhecimentos e uniformização de procedimentos junto a outras unidades correcionais e CGU.Os eventos internos se justificam na necessidade de ampliação do conhecimento dos quadros da CPPAD e a disseminação das ações de prevenção e operacionais da Corregedoria Geral na UFFS"/>
        <s v="Os eventos se justificam por manter-se presentes, atualizados, sobre os marcos e políticas de avaliação, regulação e qualidade dos processos e cursos da UFFS"/>
        <s v="Os museus são fontes de informação e conhecimento de coleções científicas possibilitando a divulgação e popularização da ciência"/>
        <s v="Os Prédios Históricos I e II estão sendo utilizados como ambulatórios de ensino, nos quais há o atendimento à população usuária do SUS, o que impacta na circulação diária, em dias úteis, de muitas pessoas da comunidade regional e acadêmica, uma vez que os alunos da UFFS fazem atividades práticas de ensino nos ambulatórios. Como trata-se de prédios históricos, embora suas fachadas e áreas internas tenham sido reformadas, os telhados permanecem bastante danificados em razão da ação do tempo, motivo pelo qual precisam ser reformados, primando por manter instalações adequadas para as atividades práticas acadêmicas e os atendimentos de saúde à população"/>
        <s v="Os Prédios Históricos I e II são utilizados para aulas práticas pelos alunos da graduação e da pós-graduação, por meio do atendimento à população usuária do Sistema Único de Saúde - SUS, o que importa dizer que, diariamente, muitas pessoas circulam por esses prédios. Atualmente, a estrutura de calçadas em torno dos dois prédios é precária, com uma calçada muito estreita e irregular, gerando risco constante de quedas e acidentes, razão pela qual a calçada precisa ser ampliada, ficando mais larga, e reformada, ficando uniforme e com material antiderrapante. Além disso, a população que está aguardando atendimento nos ambulatórios ou ao sair das consultas, fica exposta às intempéries climáticas, o que torna um local bastante crítico em dias de chuva. Por essa razão, pretende-se também fazer a cobertura nos locais de calçada, para abrigar as pessoas da chuva, trazendo assim maior qualidade no atendimento prestado aos usuários do SUS"/>
        <s v="Os Prédios Históricos localizados no Campus Passo Fundo são edificações antigas que não possuem sistemas preventivos de incêndio que atendam às atuais exigências do Corpo de Bombeiros e demais órgãos fiscalizadores, portanto, para garantir a utilização segura destes prédios, é necessário reformar as instalações preventivas de incêndio. No contexto das reformas que estão sendo realizadas nos prédios dos Ambulatórios de Ensino do Campus Passo Fundo se faz necessária a colocação de hidrantes na quantidade exigida pela legislação"/>
        <s v="Para atender a demanda à legislação municipal, estadual e federal no tema da acessibilidade da edificação e regularizar o alvará de habite-se e funcionamento da edificação que se encontra irregular"/>
        <s v="Para atender as diversas necessidades de laboratórios de todos os campi, é necessário a aquisição de equipamentos"/>
        <s v="Para desenvolver atividades no curso de Agronomia e disponibilizar mudas (flores, folhagens e florestais) para plantio e embelezamento do Campus de Erechim, tornando-o autossuficiente"/>
        <s v="Para garantir a manutenção das atividades de ensino, pesquisa, extensão e cultura dos cursos de graduação e pós-graduação"/>
        <s v="Para garantir a realização das aulas práticas dos componentes curriculares dos Cursos de Graduação do Campus"/>
        <s v="Para garantir a realização das aulas práticas dos componentes curriculares dos Cursos de Graduação e Pós-Graduação do Campus"/>
        <s v="Para garantir segurança contra incêndio e pânico à comunidade universitária e proteger o patrimônio institucional, atender a demanda à legislação municipal, estadual e federal no tema e regularizar os alvarás de funcionamento das edificações que se encontram irregulares"/>
        <s v="Para o estabelecimento de convênios internacionais e para a atração de estudantes e pesquisadores de outros países a UFFS precisa se tornar conhecida internacionalmente e dar visibilidade a seus cursos, projetos, programas e ações"/>
        <s v="Para possibilitar o desempenho das atividades dos servidores no seu local de trabalho"/>
        <s v="Para proporcionar à comunidade acadêmica áreas cobertas que interligam as edificações, principalmente em dias com intempéries"/>
        <s v="Para prover solução de controle de acesso para laboratórios e espaços críticos"/>
        <s v="Para que a PROGRAD possa desenvolver suas atividades, Políticas, Programas, Projetos e Ações, são necessários custeios diversos, tais como diárias, passagens, transporte, materiais e serviços. Reforçam a necessidade de fomento a essas ações algumas referências, como o PDI 2019-2023, que detalha ações de desenvolvimento de ensino de Graduação; o relatório da CPA, onde foram sugeridas a realização de eventos acadêmicos e de divulgação, e; o PPA-2024-2027, que prevê ações relacionadas ao acesso e conclusão dos estudantes da graduação"/>
        <s v="Participação em capacitações, eventos, visitas"/>
        <s v="Participação em eventos de (cursos, seminários, congressos, visitas técnicas) que contribuam para a capacitação dos servidores que atuam na DPGRAD, nos setores de acessibilidade e nos campi"/>
        <s v="Participação reunião Comite Gestor PAA Compra Institucional"/>
        <s v="Passagens para visitas técnicas e mobilidade de docentes em acordos internacionais vigentes. (previsão de 12 a 14 acordos vigentes até o final do ano)"/>
        <s v="Permitir o controle de acesso aos laboratórios; proteger o patrimônio institucional; facilitar o controle institucional"/>
        <s v="Por uma opção de Gestão Institucional, criaram-se condições para que integrantes da Gestão na condição de Diretores pudessem atuar em seu campus de origem e também na gestão central, buscando-se com isso a efetiva representação dos campi na gestão da UFFS. Dessa forma a PROAE/DGPP vem atuando de forma híbrida no cotidiano, com deslocamentos para atuação presencial em média uma vez por mês na Reitoria"/>
        <s v="Prevenir e detectar possíveis plágios em trabalhos acadêmicos e científicos da UFFS"/>
        <s v="Promover o fortalecimento da publicidade institucional, consolidando a imagem da UFFS como instituição de ensino pública, gratuita e de qualidade, por meio de ações de divulgação que envolvam toda a comunidade universitária. Publicidade institucional"/>
        <s v="Promover, no mínimo, 8 edições de visitação da comunidade ao campus aos finais de semanas, com atividades integrativas. Realizar, no mínimo, uma ação comemorativa do aniversário da UFFS"/>
        <s v="Proporcionar a realização de viagens para formação curricular, viagens para desenvolvimento de trabalhos diversos, para servidores, colaboradores e discentes"/>
        <s v="Proporcionar melhores condições financeiras necessárias à permanência dos estudantes, visando prevenir a evasão e a retenção, garantindo o êxito acadêmico e auxiliar na otimização do tempo necessário para a conclusão do curso"/>
        <s v="Proporcionar o deslocamento de servidor e colaborador para eventos, participação em semanas acadêmicas, bancas, treinamentos, entre algumas atividades"/>
        <s v="Proporcionar pernoite e alimentação aos servidores e colaboradores quando solicitados para participação de reuniões, treinamentos, bancas, entre algumas atividades"/>
        <s v="Proporcionar transporte de qualidade a servidores que necessitam de deslocar nas atividades de suas funções"/>
        <s v="Prover os servidores da unidade com materiais de expediente, recursos para diárias e passagens, equipamentos e programas de computador necessários ao desenvolvimento das atividades diárias"/>
        <s v="Provimento de consumíveis TIC"/>
        <s v="Provimento de Materiais de TIC não providos pelo AVN"/>
        <s v="Qualificação e atualização permanente dos servidores da Unidade em áreas específicas e transversais"/>
        <s v="Recuperar edificações existentes que se encontram muito comprometidas na sua usabilidade devido às patologias que apresenta, sobretudo nas coberturas, instalações elétricas e mecânicas"/>
        <s v="Recurso previsto para atender as convocações de participação nas reuniões do Colégio de Gestores de TI das Universidades Federais; participação em demais eventos de TI em que somos convocados (Fórum RNP, WTICIFES e WTR); deslocamento aos campi para atender atividades de implantação de sistemas, treinamentos ou manutenções de TI; participação em convocação do evento nacional de arquivistas"/>
        <s v="Sensibilizar e informar os diretores e professores/pesquisadores sobre as ações de Inovação e PI; Protocolo e Manutenção de registro de Propriedade Intelectual; Bolsistas (Criação recente do setor, falta de técnico para suporte"/>
        <s v="Serviços essenciais ao funcionamento institucional"/>
        <s v="Serviços essenciais ao funcionamento institucional. A UFFS atualmente conta com uma frota de veículos próprios os quais atende às demandas institucionais e precisam de serviços adicionais para seu completo funcionamento, que vão desde o abastecimento, contratação de seguro e as manutenções preventivas e corretivas. Para tanto, o Departamento de Transportes e Logística possui a gestão destes serviços, bem como realiza a solicitação das contratações. A manutenção preventiva e corretiva ocorre de maneira desconcentrada, no entanto, os contratos de abastecimento, aquisição de pneus e de contratação dos seguros contra acidentes é realizado de maneira centralizada pelo Departamento de Transportes e Logística visando prioritariamente a economicidade. Necessidade de inclusão de um estagiário para auxiliar nas atividades do departamento tendo em vista as demandas e atividades do setor"/>
        <s v="Serviços essenciais ao funcionamento institucional. Conforme Política Nacional de Resíduos Sólidos e Resolução 222/ANVISA/2018 todo gerador é responsável pela destinação final ambientalmente adequada de seus resíduos"/>
        <s v="Serviços essenciais ao funcionamento institucional. Existe a necessidade institucional de prover serviços terceirizados à instituição já que os cargos de nível C não fazem mais parte do quadro de vagas disponibilizadas pelo Ministério do Planejamento, Orçamento e Gestão para as universidades federais. São serviços essenciais para o funcionamento institucional, como vigilância, limpeza, motoristas, entre outros que permitem o desenvolvimento das atividades meio e fins. A gestão ficará centralizada na Pró-Reitoria de Administração e Infraestrutura, especificamente na Superintendência Administrativa, porém contará com a participação dos Campi na definição das necessidades e fiscalização dos serviços"/>
        <s v="Serviços essenciais ao funcionamento institucional. Existe a necessidade institucional de prover serviços terceirizados de vigilância à instituição já que os cargos de nível C não fazem mais parte do quadro de vagas disponibilizadas pelo Ministério do Planejamento, Orçamento e Gestão para as universidades federais. São serviços essenciais para o funcionamento institucional que permitem o desenvolvimento das atividades meio e fins com maior segurança"/>
        <s v="Serviços essenciais ao funcionamento institucional. Necessidade de previsão de recursos para estas despesas globais. A Portaria de Consolidação n° 5 de 2017 do Ministério da Saúde determina a obrigatoriedade de cloração da água para fins de proteger à saúde da comunidade universitária. A universidade possui Estações de Tratamento de Efluentes nos campi de Cerro Largo, Chapecó, Erechim e Laranjeiras do Sul. Essas estações devem operar adequadamente proporcionando a emissão de efluentes dentro dos padrões estabelecidos pela Resolução CONAMA 430/11 E CONAMA 357/05. O não atendimento a essas resoluções pode resultar em impactos ambientais e infrações legais"/>
        <s v="Socialização das pesquisas científicas e tecnológicas e das dissertações realizadas na UFFS e por outras Instituições. Fortalecimento do Programa de Iniciação Científica e Tecnológica, das produções acadêmicas dos discentes da Pós-Graduação, reconhecendo a qualidade dos trabalhos desenvolvidos na UFFS, dando visibilidade à Universidade no âmbito nacional"/>
        <s v="Substituição e atualização de equipamentos obsoletos e sem possibilidade de manutenção"/>
        <s v="Sustentação de sistema de ensalamento em uso no campus de Realeza/PR"/>
        <s v="Sustentação de sistema de gerenciamento de bibliotecas"/>
        <s v="Uma obra exige de 4 a 5 ARTs e um RRT a depender da complexidade do projeto. Na elaboração de aditivos, fiscalização de obra deve-se emitir uma ART. A demanda é estimada para os técnicos das Assessorias de Infraestruturas dos campi também. Esta ação visa oferecer serviços de qualidade e seguros para as atividades técnicas de arquitetura e urbanismo e engenharia, cumprindo as obrigações legais do exercício profissional e da responsabilidade técnica junto aos respectivos Conselhos de Classe. Cumprir as exigências legais de licenciamento dos órgãos municipais, estaduais e federais"/>
        <s v="Viabilizar a acessibilidade entre prédios"/>
        <s v="Viabilizar a manutenção de condições necessárias para funcionamento e suporte adequados ao planejamento, gestão e execução de ações da PROEC junto a efetivação de seus planos, objetivos e metas"/>
        <s v="Viabilizar as atividades meio de todos os setores do campus"/>
        <s v="Viabilizar as aulas práticas dos cursos de graduação"/>
        <s v="Viabilizar o acesso e inclusão dos alunos portadores de necessidades especiais"/>
        <s v="Viabilizar uma fonte segura de abastecimento de água para o Campus Laranjeiras do Sul, já que as ações de abertura de poços artesianos vêm se mostrado inviáveis nas diversas tentativas nos anos anteriores. Aproveitamento de oportunidade da ampliação da rede de água potável da SANEPAR para Rio Bonito do Iguaçu que se encontra em obras próximas ao Campus"/>
        <s v="Viabilizar uma fonte segura de abastecimento de água para o Campus Laranjeiras do Sul, para consumo e reserva técnica de incêndio, já que a estrutura do reservatório existente apresenta comprometimento estrutural significativo"/>
      </sharedItems>
    </cacheField>
    <cacheField name="Aderência ao PDI 2019-2023/PDI 2025-2032 (acumulado)" numFmtId="0">
      <sharedItems count="129" longText="1">
        <s v="-"/>
        <s v="(1) Apoiar a realização de viagens de estudo para integralização dos componentes curriculares dos cursos de Graduação, provisionando recursos para pagamentos de diárias aos servidores envolvidos; (2) Apoiar a realização de eventos acadêmicos, tais como semanas acadêmicas dos cursos de Graduação, seminários e palestras; (3) Apoiar 100% dos seminários e palestras previstas pelos cursos de Graduação"/>
        <s v="#A CAPTAR#"/>
        <s v="A ação adere aos objetivos institucionais de promoção da excelência administrativa por meio de políticas e programas de capacitações voltados para os servidores docentes e técnico-administrativos em educação (item 8 do PDI (pág. 176)"/>
        <s v="A ação fortalece o desenvolvimento institucional no âmbito da responsabilidade social (item 7 do PDI (pág. 150) e subitem 7.3 (pag. 159). Previsão de painéis de indicadores, ações de transparência e divulgação de informações institucionais"/>
        <s v="A ação materializa o PDI 2019-2023 (eixo: 8 (pág. 176); Item 8.3 (pág. 187); Itens 8.3.1 (pág. 189) e 8.3.2 (pág. 191), e o PDI 2025-2032 (Eixo 4 - Governança pública, estrutura organizacional e administrativa e seus respectivos temas estruturantes específicos e transversais)"/>
        <s v="A referida ação atende aos pressupostos do desenvolvimento institucional (PDI 2025-2031), item 11 (pág. 256), subitens 11.1 (pág. 256) e 11.2 (págs. 256 a 259)"/>
        <s v="Adequação dos espaços físicos específicos para os portadores de necessidades especiais: rampas, elevadores, banheiros, estacionamento etc"/>
        <s v="Adquirir suprimentos para o pleno atendimento de todas as demandas funcionais dos laboratórios"/>
        <s v="Além disso, outros projetos estão em fase de planejamento e/ou em desenvolvimento e visam atender demandas das áreas experimentais, como cercamentos e infraestrutura básica (poços artesianos, redes de água, energia e de telecomunicação)"/>
        <s v="Algumas fraquezas apontadas nesse sentido, foram: falhas em sistemas internos e atividades não automatizadas; falta de dimensionamento de força de trabalho dos servidores; mapeamento da competência dos servidores para alocação assertiva, distribuição de atividades e capacitação; falta de acolhimento de novos servidores; burocracia para a implementação do PGD e teletrabalho; não há metodologia instituída para distribuição de postos de estágio; falta de relatórios detalhados de gestão de pessoas, que contemplem a evolução do quadro de pessoal; falta de servidores da DASS em desacordo com a legislação NR5 e porte da Instituição; não há programa de capacitação de gestores ocupantes de FG/CD ou de qualificação de sucessores; nunca houve implantação de política de saúde mental; não há normatização relacionada à progressão e promoção de docentes, com exceção para o nível de titular; falta de comunicação e entendimento de procedimentos relacionados ao assédio, mediação de conflitos; expansão de Universidade sem levar em conta o quadro de pessoal e a infraestrutura da Pró-Reitoria de Gestão de Pessoas"/>
        <s v="Anexo II - Projeções não convertidas em objetivos e metas"/>
        <s v="Apoiar a realização de eventos acadêmicos, tais como semanas acadêmicas dos cursos de Graduação, seminários e palestras"/>
        <s v="Apoiar a realização de viagens de estudo para integralização dos componentes curriculares dos cursos de Graduação, provisionando recursos para transporte; (2) Integrar os discentes que ingressam na UFFS na comunidade universitária e regional, criando um ambiente de cooperação entres os segmentos que compõem a Instituição"/>
        <s v="Atende aos Eixos: 1. Planejamento e Avaliação Institucional; 2. Desenvolvimento Institucional; 3. Políticas Acadêmicas e 4. Políticas de Gestão"/>
        <s v="Considera-se fundamental a boa condução do dimensionamento da força de trabalho na UFFS, adequando-se o quadro de pessoal à expansão da Universidade, incluindo servidores, professores substitutos e estagiários. O PDI aponta como fraqueza a diminuta representatividade em seus postos de trabalhos de pessoas pretas, pardas, indígenas e PCD"/>
        <s v="Considera-se fundamental a boa condução do dimensionamento da força de trabalho na UFFS, adequando-se o quadro de pessoal à expansão da Universidade, incluindo servidores, professores substitutos e estagiários. O PDI aponta como fraqueza a diminuta representatividade em seus postos de trabalhos de pessoas pretas, pardas, indígenas e PCD. Uma das questões prementes apontadas no PDI foi a relação desigual entre o número de alunos e servidores docentes, distribuídos pelos campi, sendo adequado tratar a temática de forma mais isonômica"/>
        <s v="Construção do planejamento anual previsto no item 8.3 do PDI"/>
        <s v="Contratação da climatização dos prédios denominados de Bloco “A” dos campi"/>
        <s v="Definir e construir as obras do Bloco “B” para os campi Cerro Largo, Laranjeiras do Sul e Realeza, cuja finalidade é atender, com mais salas de aula, para o desenvolvimento das atividades de ensino, pesquisa e extensão"/>
        <s v="Disponibilizar as Áreas Esportivas (quadra coberta com vestiários) para os campi da UFFS, visando atender a demanda de espaços para práticas esportivas não só da Instituição, mas também para integrar-se com a comunidade da região em que a UFFS está inserida"/>
        <s v="Eixo 4 - Políticas de Gestão"/>
        <s v="Estimular que 80% dos docentes do Campus Laranjeiras do Sul tenham produção científica em Qualis B2. (2) Promover a participação de professores e bolsistas extensionistas como expositores, em eventos nacionais, estaduais e regionais de Extensão, como o SEURS, o CBEU, o Seminário de Ensino, Pesquisa e Extensão (SEPE) e o Encontro da Extensão da UFFS"/>
        <s v="Extensão/OE 1/Meta 1 - Lançar um edital anual para programas e projetos dispondo 120 bolsas. Extensão/OE 1/Meta 9 [Campus Realeza] - Lançar um edital de fomento à Extensão voltado à formação continuada de professores e à saúde única (humana, animal e ambiental), com subsídios financeiros internos ou via acordos de cooperação técnico-científico. Extensão/OE 1/Meta 5 [Campus Laranjeiras do Sul] - Atender anualmente ao menos 80% das demandas elencadas pela comunidade regional do Campus Laranjeiras do Sul"/>
        <s v="Extensão/OE 1/Meta 1 - Lançar um edital anual para programas e projetos dispondo 120 bolsas. Extensão/OE 7/Meta 1 - Criar e institucionalizar uma Política de Integralização da Extensão no currículo dos cursos de Graduação, em conjunto com a PROGRAD e PROPEPG"/>
        <s v="Extensão/OE 6/Meta 1 - Realizar uma visita anual em cada campus para articulação com membros da comunidade acadêmica e regional para a aproximação com as demandas locais e regionais, permitindo respostas mais adequadas às solicitações"/>
        <s v="Extensão/OE8/Meta 1 - Apoiar a participação anual de 40 docentes e 40 discentes em eventos nacionais e estaduais de Extensão, mediante lançamento de edital para escolha dos projetos que serão contemplados; Extensão/OE8/Meta 5 - Ampliar em 50% o apoio à participação anual de técnico-administrativos em eventos nacionais e estaduais de Extensão, mediante lançamento de edital para escolha dos projetos que serão contemplados; Extensão/OE8/Meta 6 - Realizar uma Mostra de Extensão e Cultura em todos os campi da UFFS; Extensão/OE8/Meta 7 - Realizar anualmente um Seminário Integrador de Extensão, de forma itinerante, passando por todos os campi da UFFS; Cultura/OE 3/Meta 1 - Criar o Festival de Cultura na UFFS, com periodicidade anual envolvendo os diferentes campi e a comunidade regional, contemplando as diferentes linguagens culturais"/>
        <s v="Fomentar a imagem da região e da UFFS no exterior para motivar a vinda de alunos/professores"/>
        <s v="Garantir pleno funcionamento das áreas experimentais"/>
        <s v="Implementar políticas de capacitação docente em nível de Pós-Doutorado, primando o envio de docentes dos PPGs para os melhores centros de formação e pesquisa no Brasil e no exterior"/>
        <s v="Infraestrutura (Edificações e manutenção)"/>
        <s v="Manter e atualizar o parque de equipamentos de TI"/>
        <s v="Manutenção e adequação da infraestrutura. Implantação, expansão e reestruturação da infraestrutura"/>
        <s v="Não há aderência ao PDI 2019-2023. Há aderência com o novo PDI projetado sobretudo pela necessidade de implementar melhorias da carreira dos servidores em consonância com as novas regulamentações trabalhistas, mediação de conflitos, maior interação com outros atores nacionais, uniformidade em procedimentos de instituições ligadas ao SIPEC etc"/>
        <s v="Neste quesito, o PDI aponta que é preciso consolidar o orçamento institucional para as ações de gestão de pessoas, com melhoria da capacitação, instrumentalização para realização de trabalho remoto e presencial de forma isonômica"/>
        <s v="O ciclo diagnóstico do novo PDI aponta para este sentido. Além das práticas que já ocorrem, e que em sua maior amplitude não fazem senão cumprir com a Lei, minimamente; é importante que a UFFS implante sua Política de Gestão de Pessoas e Saúde do Trabalhador imediatamente. O planejamento institucional e deve criar condições para implantação e cumprimento da Lei nº 14.681 de 2023, atuando de forma preventiva para a saúde de seus trabalhadores e servidores em geral"/>
        <s v="O Novo PDI aponta como adequado esta dimensão, constituindo-se em uma força pela Instituição. As demandas por capacitação, participação no PLEDUCA são satisfatórias e devem ser aprimoradas. No entanto, são apontadas necessidades de melhoria da comunicação institucional, minimização e manejo de assédios, acolhimento a novos servidores etc"/>
        <s v="O novo PDI aponta como necessário definir critérios e prioridades para a criação de postos de estágio entre as unidades organizacionais, com vistas a atender os objetivos finalísticos da atividade: desenvolvimento e aplicação do conhecimento acadêmico"/>
        <s v="Objetivo 02 - Desenvolvimento da Pós-Graduação Stricto Sensu"/>
        <s v="Objetivo 02 - Desenvolvimento da Pós-Graduação Stricto Sensu; Objetivo 05 - Fortalecimento da Produção Científica e Tecnológica Institucionais"/>
        <s v="Objetivo 03 - Desenvolvimento da Pós-Graduação lato sensu"/>
        <s v="Objetivo 04 - Desenvolvimento da Pesquisa Científica, da Tecnologia e da Inovação"/>
        <s v="Objetivo 05 - Fortalecimento da Produção Científica e Tecnológica Institucionais"/>
        <s v="Objetivo 1 - Desenvolvimento do Ensino de Graduação Objetivo específico 1 - Integrar os programas, projetos e ações da Graduação no âmbito da Política de Graduação. Objetivo específico 4 - Construir a Política de Formação Continuada para os docentes da UFFS. Objetivo específico 6 - Apoiar a realização de eventos acadêmicos, tais como semanas acadêmicas dos cursos de Graduação, seminários e palestras. Objetivo 10 - Gestão Universitária para apoio ao Ensino, à Pesquisa, Extensão e Cultura Objetivo específico 29 - Promover a capacitação dos ocupantes de cargos de direção e funções gratificadas da UFFS. Objetivo 13 - Fortalecimento da divulgação da UFFS Objetivo específico 2 - Ampliar as ações de divulgação institucional"/>
        <s v="Objetivo 1 - Desenvolvimento do Ensino de Graduação Objetivo específico 1 - Integrar os programas, projetos e ações da Graduação no âmbito da Política de Graduação. Objetivo específico 4 - Construir a Política de Formação Continuada para os docentes da UFFS. Objetivo específico 6 - Apoiar a realização de eventos acadêmicos, tais como semanas acadêmicas dos cursos de Graduação, seminários e palestras. Objetivo específico 14 - Aperfeiçoar a gestão das atividades docentes. Objetivo 10 - Gestão Universitária para apoio ao Ensino, à Pesquisa, Extensão e Cultura Objetivo específico 29 - Promover a capacitação dos ocupantes de cargos de direção e funções gratificadas da UFFS"/>
        <s v="Objetivo 1 - Desenvolvimento do Ensino de Graduação Objetivo específico 11 - Fomentar a qualificação do ensino de Graduação da Universidade"/>
        <s v="Objetivo 1 - Desenvolvimento do Ensino de Graduação Objetivo específico 5 - Apoiar a realização de viagens de estudo para integralização dos componentes curriculares dos cursos de Graduação, provisionando recursos para transporte e pagamento de auxílio financeiro aos estudantes e diárias aos servidores envolvidos"/>
        <s v="Objetivo 1 - Desenvolvimento do Ensino de Graduação Objetivo específico 8 - Qualificar as políticas institucionais de ingresso para os cursos de Graduação. Meta 4 - Trabalhar pela ocupação de 100% das vagas ofertadas pelos cursos. Objetivo específico 10 - Ampliar a oferta de vagas em cursos de Graduação da Universidade. Objetivo 13 - Fortalecimento da divulgação da UFFS Objetivo específico 2 - Ampliar as ações de divulgação institucional. Objetivo específico 3 - Desenvolver ações para comunicação com a comunidade acadêmica"/>
        <s v="Objetivo 1 - Desenvolvimento do Ensino de Graduação Objetivo específico 8 - Qualificar as políticas institucionais de ingresso para os cursos de Graduação. Objetivo 8 - Permanência do estudante de Graduação Meta 4 - Trabalhar pela ocupação de 100% das vagas ofertadas pelos cursos. Objetivo específico 10 - Ampliar a oferta de vagas em cursos de Graduação da Universidade. Objetivo específico 16 - Gerir os processos seletivos de ingresso na Graduação. Objetivo 13 - Fortalecimento da divulgação da UFFS Objetivo específico 2 - Ampliar as ações de divulgação institucional. Objetivo específico 3 - Desenvolver ações para comunicação com a comunidade acadêmica"/>
        <s v="Objetivo 1 - Desenvolvimento do Ensino de Graduação. Objetivo específico 11 - Fomentar a qualificação do ensino de Graduação da Universidade"/>
        <s v="Objetivo 1 - Desenvolvimento do Ensino de Graduação. Objetivo específico 11 - Fomentar a qualificação do ensino de Graduação da Universidade. Objetivo 4 - Desenvolvimento da Pesquisa Científica, da Tecnologia e da Inovação. Objetivo 6 - Desenvolvimento da Extensão"/>
        <s v="Objetivo 1 - Desenvolvimento do Ensino de Graduação. Objetivo específico 16 - Gerir os processos seletivos de ingresso na Graduação. Objetivo específico 17 - Promover a integração com outros setores da UFFS para a inclusão de estudantes estrangeiros"/>
        <s v="Objetivo 1 - Desenvolvimento do Ensino de Graduação. Objetivo específico 9 - Implementar e qualificar a política de acessibilidade no âmbito institucional e dos cursos de Graduação"/>
        <s v="Objetivo 1 - Desenvolvimento do Ensino de Graduação. Qualificar e ampliar a oferta do ensino de Graduação, integrando as atividades, os programas e projetos que estruturam e apoiam o desenvolvimento dos cursos, através da construção da Política de Graduação"/>
        <s v="Objetivo 1 - Desenvolvimento do Ensino de Graduação. Qualificar e ampliar a oferta do ensino de Graduação, integrando as atividades, os programas e projetos que estruturam e apoiam o desenvolvimento dos cursos, através da construção da Política de Graduação; Objetivo 2 - Desenvolvimento da Pós-Graduação stricto sensu. Implantar e consolidar os Programas de Pós-Graduação (mestrados profissionais e acadêmicos, doutorados próprios e interinstitucionais - DINTER), com o propósito de promover a formação acadêmica e científica de alto nível e fortalecer a presença da UFFS na Mesorregião Fronteira do Mercosul e nas áreas de conhecimento de sua atuação"/>
        <s v="Objetivo 1 - Desenvolvimento do Ensino de Graduação. Qualificar e ampliar a oferta do ensino de Graduação, integrando as atividades, os programas e projetos que estruturam e apoiam o desenvolvimento dos cursos, através da construção da Política de Graduação; Objetivo 2 - Desenvolvimento da Pós-Graduação stricto sensu. Implantar e consolidar os Programas de Pós-Graduação (mestrados profissionais e acadêmicos, doutorados próprios e interinstitucionais - DINTER), com o propósito de promover a formação acadêmica e científica de alto nível e fortalecer a presença da UFFS na Mesorregião Fronteira do Mercosul e nas áreas de conhecimento de sua atuação; Objetivo 11 - Manutenção e adequação da Infraestrutura. Visa ao desenvolvimento de ações de manutenção e adequação física da infraestrutura da UFFS por meio de obras de pequeno vulto que envolvam ampliação/ reforma/adaptação e aquisição e/ou reposição de materiais inerentes às pequenas obras, observando os limites da legislação vigente. Adicionalmente, visa à criação/ reestruturação de serviços para a comunidade acadêmica"/>
        <s v="Objetivo 1 - Desenvolvimento do Ensino de Graduação. Qualificar e ampliar a oferta do ensino de Graduação, integrando as atividades, os programas e projetos que estruturam e apoiam o desenvolvimento dos cursos, através da construção da Política de Graduação; Objetivo 2 - Desenvolvimento da Pós-Graduação stricto sensu. Implantar e consolidar os Programas de Pós-Graduação (mestrados profissionais e acadêmicos, doutorados próprios e interinstitucionais - DINTER), com o propósito de promover a formação acadêmica e científica de alto nível e fortalecer a presença da UFFS na Mesorregião Fronteira do Mercosul e nas áreas de conhecimento de sua atuação. Objetivo 12 - Implantação, Expansão e Reestruturação da Infraestrutura. Visa à construção das edificações, desenvolvimento de projetos de arquitetura e engenharia, compras de equipamentos e mobiliários, bem como o desenvolvimento das demais ações pertinentes e necessárias à efetiva implantação da Universidade, bem como a modernização da estrutura acadêmica e física da Instituição"/>
        <s v="Objetivo 1 - Objetivo específico 22, Meta 1; Anexo II - Projeções não convertidas em objetivos e metas"/>
        <s v="Objetivo 1 - Objetivo específico 27 - Metas 1 a 4; Anexo II - Projeções não convertidas em objetivos e metas"/>
        <s v="Objetivo 1 - Objetivo específico 7 - Meta 3; Objetivo específico 8 - Meta 2. Objetivo 7 - Objetivo específico 5, Metas 1; Objetivo 13 - Objetivo específico 2, Meta 1. Anexo II - Projeções não convertidas em objetivos e metas"/>
        <s v="Objetivo 1 Objetivo específico 12 Meta 3"/>
        <s v="Objetivo 1 Objetivo específico 5 Meta 1"/>
        <s v="Objetivo 10 - Gestão Universitária para apoio ao Ensino, à Pesquisa, Extensão e Cultura"/>
        <s v="Objetivo 10 - Gestão Universitária para Apoio ao Ensino, Pesquisa, Extensão e Cultura"/>
        <s v="Objetivo 10 - Na introdução deste objetivo"/>
        <s v="Objetivo 10 - Na introdução deste objetivo; Anexo II - Projeções não convertidas em objetivos e metas"/>
        <s v="Objetivo 10 - Objetivo específico 4, Meta 1, 3; Objetivo 10 - Na introdução deste objetivo"/>
        <s v="Objetivo 10 Objetivo específico 6 Meta 1"/>
        <s v="Objetivo 10 Objetivo específico 6 Meta 3"/>
        <s v="Objetivo 10 Objetivo específico 6 Meta 4"/>
        <s v="Objetivo 11 - Manutenção e adequação da Infraestrutura"/>
        <s v="Objetivo 11 - Manutenção e adequação da Infraestrutura, Objetivo específico 2 - Manter e atualizar licenças de software e suporte da infraestrutura de aplicações"/>
        <s v="Objetivo 11 - Manutenção e adequação da Infraestrutura, Objetivo específico 3 - Promover e aprimorar a segurança da tecnologia da informação e comunicação na UFFS"/>
        <s v="Objetivo 11 - Manutenção e adequação da Infraestrutura, Objetivo específico 4 - Manter e atualizar o parque de equipamentos de TI"/>
        <s v="Objetivo 11 - Manutenção e adequação da Infraestrutura, Objetivo específico 4 - Manter e atualizar o parque de equipamentos de TI Objetivo 10 - Gestão Universitária para apoio ao Ensino, à Pesquisa, Extensão e Cultura, Objetivo específico 26 - Fortalecer e incentivar as ações para a institucionalização do processo administrativo e documentos eletrônicos no âmbito da UFFS até 2018"/>
        <s v="Objetivo 11 - Manutenção e adequação da Infraestrutura. Visa ao desenvolvimento de ações de manutenção e adequação física da infraestrutura da UFFS por meio de obras de pequeno vulto que envolvam ampliação/ reforma/adaptação e aquisição e/ou reposição de materiais inerentes às pequenas obras, observando os limites da legislação vigente. Adicionalmente, visa à criação/ reestruturação de serviços para a comunidade acadêmica"/>
        <s v="Objetivo 11 - Objetivo específico 13, Meta 3"/>
        <s v="Objetivo 11 do PDI - manutenção e adequação da infraestrutura, objetivo específico 11, metas 1 e 2"/>
        <s v="Objetivo 11 do PDI - manutenção e adequação da infraestrutura, objetivo específico 31, meta 1 ; objetivo específico 14"/>
        <s v="Objetivo 11 do PDI - manutenção e adequação da infraestrutura, objetivo específico 33, metas 1 , 2 e 3"/>
        <s v="Objetivo 11 do PDI - manutenção e adequação da infraestrutura, objetivo específico 35, metas 1 , 2 e 3"/>
        <s v="Objetivo 11 do PDI - manutenção e adequação da infraestrutura; Objetivo 12 do PDI - Implantação, Expansão e Reestruturação da Infraestrutura"/>
        <s v="Objetivo 12 - Implantação, Expansão e Reestruturação da Infraestrutura. Visa à construção das edificações, desenvolvimento de projetos de arquitetura e engenharia, compras de equipamentos e mobiliários, bem como o desenvolvimento das demais ações pertinentes e necessárias à efetiva implantação da Universidade, bem como a modernização da estrutura acadêmica e física da Instituição"/>
        <s v="Objetivo 12 do PDI - Implantação, Expansão e Reestruturação da Infraestrutura"/>
        <s v="Objetivo 13 - Fortalecimento da divulgação da UFFS Consolidar a imagem da UFFS como instituição de ensino pública, gratuita e de qualidade, por meio de ações de divulgação que envolvam toda a comunidade universitária"/>
        <s v="Objetivo 13 - Objetivo específico 2, Meta 1. Anexo II - Projeções não convertidas em objetivos e metas"/>
        <s v="Objetivo 4 - Desenvolvimento da Pesquisa Científica, da Tecnologia e da Inovação"/>
        <s v="Objetivo 4 Objetivo específico 5 Meta 1"/>
        <s v="Objetivo 4 Objetivo específico 6 Meta 1"/>
        <s v="Objetivo 5 - Fortalecimento da Produção Científica e Tecnológica Institucionais Objetivo específico 2 - Divulgar os resultados da produção científica e tecnológica da UFFS"/>
        <s v="Objetivo 5 Objetivo específico 1 Meta 1"/>
        <s v="Objetivo 6 - Objetivo específico 1, Meta 9; Objetivo 13 - Objetivo específico 2, Meta 1"/>
        <s v="Objetivo 7 - Objetivo específico 3, Metas 1, 2"/>
        <s v="Objetivo 8 - permanência do estudante"/>
        <s v="Objetivo 8 - permanência do estudante; Específico 11 - Participar em fóruns e comissões de debate da assistência estudantil a nível nacional, regional e localização"/>
        <s v="Objetivo 8 - permanência do estudante; Específico 17 - Promover ações de acompanhamento pedagógico"/>
        <s v="Objetivo 8 - permanência do estudante; Específico 19 - Aprimorar a metodologia de acesso ao RU"/>
        <s v="Objetivo 8 - permanência do estudante; Específico 3 - Definir política de acesso e permanência do PROHAITI, PIN e outros programas de acesso e permanência de estudantes na UFFS"/>
        <s v="Objetivo 8 - permanência do estudante; Específico 4 - acompanhar e monitorar RUs"/>
        <s v="Objetivo 8 - permanência do estudante; Específico 5 - Conceder auxílios socioeconômicos aos estudantes de Graduação"/>
        <s v="Objetivo 8 - permanência do estudante; Específico 6 - Incentivar os estudantes a participar de competições esportivas da UFFS e de outras instituições"/>
        <s v="Objetivo específico 04 - Construir a Política de Formação Continuada para os docentes da UFFS Objetivo específico 14 - Aperfeiçoar a gestão das atividades docentes"/>
        <s v="Objetivo específico 09 - Implementar e qualificar a política de acessibilidade no âmbito institucional e dos cursos de Graduação. Objetivo específico 11 - Fomentar a qualificação do ensino de Graduação da Universidade"/>
        <s v="Objetivo específico 11 - Fomentar a qualificação do ensino de Graduação da Universidade"/>
        <s v="Objetivo específico 11 - Fomentar a qualificação do ensino de Graduação da Universidade. Objetivo 8 - Permanência do estudante de Graduação Objetivo específico 3 - Definir política de acesso e permanência do PROHAITI, PIN e outros programas de acesso e permanência de estudantes na UFFS"/>
        <s v="Objetivo específico 11 - Fomentar a qualificação do ensino de Graduação da Universidade. Objetivo específico 18 - Ampliar e qualificar a participação de alunos da Graduação nos programas de mobilidade acadêmica governamentais ou de outras organizações. Objetivo específico 20 - Ampliar e qualificar a participação de alunos da Graduação nos programas de mobilidade acadêmica governamentais ou de outras organizações"/>
        <s v="Objetivo específico 12 - Ampliar o acervo bibliográfico disponibilizado aos estudantes da Universidade, bem como prover as bibliotecas de sistemas de segurança do acervo"/>
        <s v="Objetivo específico 28; Meta 1"/>
        <s v="Objetivo específico 3; Meta 1"/>
        <s v="Objetivo específico 4; Meta 1"/>
        <s v="Objetivo específico 4; Meta 2"/>
        <s v="Objetivo específico 5; Meta 1"/>
        <s v="Objetivo específico até 2023: 1 Assegurar condições institucionais para dar suporte à implementação das ações de internacionalização"/>
        <s v="Objetivo específico até 2023: 2. Melhorar o nível de proficiência em línguas estrangeiras da comunidade acadêmica como previsto no Eixo 2 da Política Linguística"/>
        <s v="Objetivo específico até 2023: 2. Melhorar o nível de proficiência em línguas estrangeiras da comunidade acadêmica como previsto no Eixo 2 da Política Linguística. - Manutenção do Programa de Línguas da UFFS e PORTARIA Nº 3515/GR/UFFS/2024 e https://www.uffs.edu.br/atos-normativos/resolucao/consunicppgec/2019-0006 19 professores bolsistas para todos os campi - 12 meses - 1.550,00"/>
        <s v="Objetivo específico até 2023: 4. Apoiar e participar da construção de uma rede com as IES fronteiriças da região sul e dos países vizinhos"/>
        <s v="PDI 2019-2023 e PPA 2020/2023: Objetivo 01 - Desenvolvimento do Ensino de Graduação"/>
        <s v="PDI 2019-2023 e PPA 2020/2023: Objetivo 04 - Desenvolvimento da Pesquisa Científica, da Tecnologia e da Inovação"/>
        <s v="PDI 2019-2023 e PPA 2020/2023: Objetivo 06 - Desenvolvimento da Extensão"/>
        <s v="PDI 2019-2023 e PPA 2020/2023: Objetivo 10 - Gestão Universitária para apoio ao Ensino, à Pesquisa, Extensão e Cultura"/>
        <s v="PDI 2019-2023 e PPA 2020/2023: Objetivo 10 - Gestão Universitária para apoio ao Ensino, à Pesquisa, Extensão e Cultura. Objetivo 11 - Manutenção e adequação da Infraestrutura"/>
        <s v="PDI 2019-2023 e PPA 2020/2023: Objetivo 11 - Manutenção e adequação da Infraestrutura"/>
        <s v="PDI 2019-2023 e PPA 2020/2023: Objetivo 13 - Fortalecimento da divulgação da UFFS; Relatório da fase diagnóstica PDI 2025 - 2032: O GT 1 Desenvolvimento da Graduação apresenta como ameaça a baixa divulgação institucional"/>
        <s v="Promover a participação de professores e bolsistas extensionistas como expositores, em eventos nacionais, estaduais e regionais de Extensão, como o SEURS, o CBEU, o Seminário de Ensino, Pesquisa e Extensão (SEPE) e o Encontro da Extensão da UFFS"/>
        <s v="PROPEPG: Objetivo 5 - Fortalecimento da Produção Científica e Tecnológica Institucionais, Objetivo específico 1 - Organizar as ações de implantação para o funcionamento da Política de Periódicos e do portal de Periódicos Eletrônicos da UFFS"/>
        <s v="Prover a operacionalização dos contratos institucionais nos campi da UFFS"/>
        <s v="Prover, com os campi da UFFS, os serviços de transporte institucionais"/>
        <s v="Viagens de estudo, apresentação de trabalhos e participação em eventos: o estudante receberá o auxílio financeiro para custear suas despesas mediante comprovação de vinculação direta da atividade com a área de formação"/>
        <s v="Viagens de estudo, apresentação de trabalhos e participação em eventos: o estudante receberá o auxílio financeiro para custear suas despesas mediante comprovação de vinculação direta da atividade com a área de formação do curso. Esse auxílio é desenvolvido através de incentivo financeiro para subsidiar o pagamento de transporte, alimentação, hospedagem e/ou pagamento de inscrição em eventos"/>
      </sharedItems>
    </cacheField>
    <cacheField name="Relatório de Avaliação Institucional - 2024" numFmtId="0">
      <sharedItems count="92" longText="1">
        <s v="-"/>
        <s v="#A CAPTAR#"/>
        <s v="3.1.2 Eixo 2: Desenvolvimento institucional"/>
        <s v="3.1.2 Eixo 2: Desenvolvimento institucional -&gt; 3.1.2.2 Impacto institucional -&gt; Principais desafios: • Aproximar mais a universidade da comunidade externa. • Tornar conhecidos a missão, os valores, a estrutura e as competências dos setores. • Criar indicadores para mensurar a eficácia das ações. • Comunicar-se com eficiência com os atores da área de abrangência da UFFS para difundir a missão, valores, estrutura e competências de cada unidade organizacional. • Reclamações recorrentes, nesse sentido, são: dificuldade de acesso no site institucional, muitos cliques para chegar no local almejado, e, por diversas vezes, até mesmo pela equipe de avaliação da CAPES, não conseguir acessar as informações, local onde as informações dos programas estão. • Falta de diálogo com a imprensa local. • Atingir mais meios de divulgação. • Dificuldades em divulgar nossas ações, os projetos de pesquisa e extensão produzidos pelos docentes de pós-graduação junto à comunidade externa"/>
        <s v="3.1.2.1 Impacto Social Referente à percepção sobre os Impactos Sociais, se a UFFS promove ou incentiva ações de igualdade e inclusão social, divulgação científica e produção intelectual, preservação do meio ambiente, troca de conhecimentos com a comunidade regional e empreendedorismo e inovação tecnológica"/>
        <s v="3.1.4 Eixo 4: Políticas de Gestão"/>
        <s v="3.2.2 Eixo 2: Desenvolvimento institucional"/>
        <s v="3.2.3 Eixo 3: Políticas Acadêmicas"/>
        <s v="3.2.4 Eixo 4: Políticas de Gestão"/>
        <s v="3.2.5 Eixo 5: Infraestrutura Física"/>
        <s v="3.4.3 Eixo 3: Políticas Acadêmicas"/>
        <s v="3.4.3 Eixo 3: Políticas Acadêmicas; 3.4.5 Eixo 5: Infraestrutura Física"/>
        <s v="3.4.3.6 Difusão da produção acadêmica"/>
        <s v="3.4.3.7 Comunicação Institucional"/>
        <s v="3.4.4.1 Programa de Capacitação e Formação Continuada"/>
        <s v="3.4.5 Eixo 5: Infraestrutura Física"/>
        <s v="3.4.5.7 Laboratórios"/>
        <s v="A ação contribui para melhorar o desempenho institucional (eixo 1 - Planejamento e Avaliação Institucional) e (eixo 3 - Políticas Acadêmicas), ambos avaliados com notas abaixo de 3 em 2024"/>
        <s v="A ação contribui para melhorar o desempenho institucional da UFFS (eixo 1 - Planejamento e Avaliação Institucional) e (eixo 3 - Políticas Acadêmicas), ambos avaliados com notas abaixo de 3 em 2024"/>
        <s v="A CPA aponta as potencialidades da UFFS em trabalhar com projetos e programas de saúde; mas não aponta objetivamente por exemplo, a questão da saúde mental, a questão de espaço adequado aos servidores como promotor de lazer, práticas para evitar burnout, entre outros. Isto é compreensível quando se analisa o contexto dos antigos PDIs, tempo relativamente novo de implantação da Universidade etc"/>
        <s v="A participação de servidores da Unidade em eventos científicos e técnicos, caracteriza uma ação de melhoria no âmbito da CPA com nota avaliada em 3,64 em 2023"/>
        <s v="A participação na elaboração do planejamento orçamentário teve uma nota ruim (2,31) na última vez que foi avaliada em 2021"/>
        <s v="A transparência na execução dos recursos teve uma nota ruim (2,31) na última vez que foi avaliada em 2021"/>
        <s v="Ações existentes: Cursos gratuitos no CeLUFFS - Campus Realeza; PIBID Interdisciplinar de Física e Química; Semanas e Jornadas Acadêmicas; Monitorias Acadêmicas em diferentes áreas"/>
        <s v="Ações sugeridas (p. 43): • Aproximar-se dos veículos de imprensa locais para publicizar as ações desenvolvidas no âmbito da UFFS que possuam caráter social, cultural, pedagógico ou acadêmico. • Promover ações de divulgação da estrutura e competência da UFFS nas escolas, em locais públicos, feiras e eventos. • Criar um plano de divulgação da UFFS. Principais desafios (p. 48: •Minimizar a evasão"/>
        <s v="Ações sugeridas (p.185): &quot;Estreitar a relação com os estudantes e criar mais condições de participação e permanência na UFFS&quot;"/>
        <s v="Ações sugeridas: Incentivar (financeiramente e por meio de pesquisa/projetos) a participação dos estudantes em eventos científicos - nacionais e internacionais, (Imagem 177: Campus Realeza - Sobre a difusão da produção acadêmica, existe incentivo e apoio) Principais desafios: Ampliar o fomento e incentivo para participação em eventos internacionais.(Imagem 154: Campus Passo Fundo) A mobilidade internacional é realizada em instituições com as quais a UFFS tenha firmado acordo de cooperação técnica. (Imagem 149: Campus Passo Fundo) Ações existentes: A AGIITEC disponibiliza recursos, de acordo com a disponibilidade orçamentária, para financiamento de pesquisadores em atividades internacionais.(Atualmente via emenda parlamentar) (Imagem 131: Campus Laranjeiras do Sul)"/>
        <s v="Atende aos Eixos: 1. Planejamento e Avaliação Institucional; 2. Desenvolvimento Institucional; 3. Políticas Acadêmicas e 4. Políticas de Gestão"/>
        <s v="Atende de forma genérica a avaliação institucional, uma vez que a gestão atendida por essa ação se refere sobretudo aos cargos CD2, que compõe a gestão universitária"/>
        <s v="Bloco/Eixo 1: Planejamento e Avaliação Institucional Dimensão 8: Planejamento e Avaliação (Sobre o processo e resultados da autoavaliação institucional)"/>
        <s v="Bloco/Eixo 3: Políticas Acadêmicas Dimensão 2: Políticas para o Ensino, a Pesquisa e a Extensão (Sobre o desenvolvimento acadêmico de modo geral, e sobre o desenvolvimento da Extensão e da Cultura de modo específico)"/>
        <s v="Campus Chapecó é posto aplicador do Celpe-Bras via INEP. A AGIITEC gerencia Testes de Proficiência dos cursos de Pós e outros testes de proficiência aplicados pelo Centro de Línguas da UFFS"/>
        <s v="cfc Participação em eventos de âmbito local e nacional? Promover eventos acadêmicos, como o SEPE, mostras acadêmicas, Seminários dos Programas da graduação, semanas acadêmicas, feiras agroecológicas, UFFS Portas Abertas, divulgação da UFFS em ambientes externos e na imprensa local. Editais para alunos em disciplinas isoladas. Na página 43"/>
        <s v="Climatização adequada da sala de aula e administrativas"/>
        <s v="Desenvolver estratégias para integrar o conhecimento de áreas afins e potencializar o aprendizado"/>
        <s v="É notória a necessidade de criação de novos postos de trabalho em locais específicos e apontados pelo relatório, como a graduação e pós-graduação, tendo em vista a constante expansão da Universidade. Outros locais específicos ou estruturas como a AGIITEC também foram mencionadas, pela necessidade de servidores. De forma geral, necessita-se de reforma administrativa para repensar essa problemática"/>
        <s v="Eixo 3: Políticas Acadêmicas: que oportunizam mobilidade acadêmica"/>
        <s v="Eixo 3: Políticas Acadêmicas: que oportunizam mobilidade acadêmica - No que diz respeito a oportunizar de mobilidade acadêmica ou estágio não obrigatório remunerado, o resultado apresentado (78,26%) sugere que esse quesito precisa ser mais bem estruturado e adequado para atender a demanda. Acessar órgãos de financiamento internos e externos objetivando acesso a recursos para ampliar ações de inovação e internacionalização"/>
        <s v="Eixo 3: Políticas Acadêmicas: que oportunizam mobilidade acadêmica A AGIITEC articula ações ligadas à Política Linguística Institucional, realiza editais de mobilidade acadêmica in e out, teste de proficiência em língua portuguesa. - CelpeBras, Recepção e orientação estudantes estrangeiros vinculados ao programa PEC-G, entre outras atividades que tem impacto social direto. Políticas de ingresso específicas para indígenas e imigrantes Organização e publicação de conteúdos em revista acadêmico-científica indexada no Qualis; participação em eventos de âmbito internacional. (Imagem 176: Campus Realeza)"/>
        <s v="Eixo 4 - Políticas de Gestão"/>
        <s v="Eixo 5 - infraestrutura física"/>
        <s v="Eixo 5: Infraestrutura Física"/>
        <s v="Eixo 5: Infraestrutura Física - 3.1.5.3 Auditórios-Ações sugeridas: Realizar estudo de novas tecnologias para prover melhores recursos audiovisuais e tecnológicos a fim de suportar as diversas atividades realizadas nos locais"/>
        <s v="Eixo 5: Infraestrutura Física -3.1.5.10 Recursos de Tecnologias de Informação e Comunicação"/>
        <s v="Eixo 5: Infraestrutura Física- Ações: Pleitear acréscimo orçamentário para atualização tecnológica de equipamentos e laboratórios de informática. avaliação e planejamento das alocações funcionais nas instalações administrativas, a fim de otimizar o espaço e equipamentos. • Melhoria das condições de ambiência dos locais de trabalho do servidor"/>
        <s v="Eixo 5: Infraestrutura Física-3.1.5.1 Instalações Administrativas-Ações: Pleitear acréscimo orçamentário para atualização tecnológica de equipamentos e laboratórios de informática, avaliação e planejamento das alocações funcionais nas instalações administrativas, a fim de otimizar o espaço e equipamentos. Melhoria das condições de ambiência dos locais de trabalho do servidor"/>
        <s v="Há a percepção de um índice de 100% relacionado à assertividade na forma de divulgação e que os estudantes estão sendo eficientemente atingidos, com relação às bolsas e auxílios"/>
        <s v="Há a sugestão de &quot;Qualificar o acervo da biblioteca&quot; e &quot;Adquirir novas obras para o acervo da biblioteca, em consonância com os projetos curriculares dos cursos de graduação e pós-graduação, com a pesquisa e a extensão&quot; (p. 176-177)"/>
        <s v="Há sugestão de inserir &quot;Fomento para atividades de capacitação docentes&quot; na página 64"/>
        <s v="Incentivar a UFFS Campus Chapecó para ações de troca de conhecimentos com a comunidade regional"/>
        <s v="Instrumento de avaliação prevê &quot;cac Sobre a Graduação, existem programas, projetos ou atividades / de monitoria e de iniciação à docência?&quot;"/>
        <s v="Instrumento de avaliação prevê &quot;cad Sobre a Graduação, existem programas, projetos ou atividades / que oportunizam mobilidade acadêmica ou estágio não obrigatório remunerado?&quot;. O seguro é requisito obrigatório para os estagiários e, com a inserção da extensão nos currículos, a UFFS está retomando o contrato do seguro para todos os estudantes"/>
        <s v="Instrumento de avaliação prevê &quot;cad Sobre a Graduação, existem programas, projetos ou atividades / que oportunizam mobilidade acadêmica?&quot;"/>
        <s v="Item 3.1.2"/>
        <s v="Item 3.1.4"/>
        <s v="Item 3.7.2; 3.7.3"/>
        <s v="Item 3.7.2; 3.7.3; 3.7.4"/>
        <s v="Item 3.7.5"/>
        <s v="Item 3.7.5; 3.1.2"/>
        <s v="Item 3.7.5.7"/>
        <s v="Não é realizado até o momento, por falta de acordos internacionais vigentes ou orçamento estimado para execução"/>
        <s v="Nota 3,85 no quesito graduação, mas que tem interlocução com este tópico. Ações sugeridas: Reavaliar o orçamento destinado às capacitações. Cerca de 70% do orçamento da PROGESP se destinou ao pagamento de bolsa de estágios. Se for possível incrementar o orçamento, deve se levar em conta também o incremento desta ação, de cunho formativo"/>
        <s v="O relatório da CPA aponta para a necessidade de aumentarmos não somente o número do quadro docente de servidores, mas sobretudo inseri-los na pós-graduação; promover maior cooperação entre eles em GTs que repensem a organização da Universidade, entre outros"/>
        <s v="O relatório da CPA sugere implementações para as necessidades de acessibilidade, conforto e ergonomia; e sugere a necessidade de ações voltadas para solucionar essa deficiência"/>
        <s v="Os índices desse quesito demonstram claramente a necessidade de melhor desenvolver as ações voltadas para a capacitação e formação continuada dos servidores da UFFS. Esta concepção é reforçada pela visão de outros atores, diferentemente do ciclo diagnóstico do PDI (CPA - docentes e alunos). Aqui aponta-se: acesso facilitado e orientações claras; sobre o seu funcionamento sobre a participação de servidores de eventos científicos, técnicos, artísticos e culturais; e participação de servidores em cursos de desenvolvimento pessoal e profissional"/>
        <s v="Página 266: &quot;Garantir suporte financeiro para publicação científica e tecnológica em periódicos internacionais, que amplifiquem a visibilidade da instituição&quot;"/>
        <s v="Página 266: &quot;Incentivar/sensibilizar os estudantes de graduação para participar de eventos científicos de relevância nacional e ampliar a produção acadêmica científica, fortalecendo os grupos de pesquisa já instituídos no cenário da organização&quot;"/>
        <s v="Página 270: &quot;Estimular a utilização, pelos estudantes, da plataforma 'Minha Biblioteca', da base de dados 'Up Tolda-te', do 'Repositório digital' assim como o uso do material impresso disponível na Biblioteca do Campus, que possui exemplares atualizados e que não foram usufruídos até o momento"/>
        <s v="Página 282: &quot;Manter o funcionamento dos laboratórios em condições de elevado padrão de infraestrutura e suporte técnico&quot;"/>
        <s v="Página 282: &quot;Planejamento permanente de aquisição e atualização de equipamentos&quot;"/>
        <s v="Página 43. &quot;cfc Participação em eventos de âmbito local e nacional? Promover eventos acadêmicos, como o SEPE, mostras acadêmicas, Seminários dos Programas da graduação, semanas acadêmicas, feiras agroecológicas, UFFS Portas Abertas, divulgação da UFFS em ambientes externos e na imprensa local. Editais para alunos em disciplinas isoladas&quot;"/>
        <s v="Página 77: &quot;Atividades de inserção nas escolas e hospitais&quot;"/>
        <s v="Página 77: &quot;Dificuldades de financiamento para os docentes realizarem pesquisas e formação no exterior e no Brasil&quot;"/>
        <s v="Página 90: &quot;Alocação orçamentária para as obras; Equipe técnica para o desenvolvimento dos projetos&quot;"/>
        <s v="Página 92: &quot;Planejar as demandas dentro da realidade orçamentária da instituição e capacidade de processamento de tais demandas&quot;"/>
        <s v="Participação de servidores em eventos científicos, técnicos, artísticos ou culturais"/>
        <s v="Prioridade: Aplicar soluções tecnológicas que simplifiquem processos e procedimentos de atendimento ao público"/>
        <s v="Prioridade: Participar de atividades e estudos que se relacionem com a melhoria do exercício de suas funções"/>
        <s v="Prioridade: Ser capaz de tomar decisões em situações urgentes"/>
        <s v="Promover ações inovadoras que visem à qualidade de vida estudantil"/>
        <s v="Promover ações que demonstrem a eficácia da Extensão na Interação da UFFS com setores da sociedade e que divulguem a missão e valores da sua estrutura e competência dos setores"/>
        <s v="Promover e/ou incentivar práticas reconhecidamente exitosas ou inovadoras em cursos de pós-graduação"/>
        <s v="Propiciar espaço de convivência"/>
        <s v="Realizar levantamento de dados com criação de banco de dados acerca das informações sobre os egressos"/>
        <s v="Referente ao item 3.1.3.2 Assistência Estudantil, com relação às ações de acompanhamento pedagógico e psicossocial, apesar de 71% considerarem que ocorrem, faz-se necessário apresentar com mais clareza para a comunidade acadêmica as atividades desenvolvidas"/>
        <s v="São amplamente divulgados os processos seletivos da graduação, bem como os programas, eventos e ações desenvolvidas pela unidade"/>
        <s v="Satisfação com qualidade da internet"/>
        <s v="Se relaciona com os indicadores da Avaliação Institucional, nos itens: 1. Planejamento e Avaliação Institucional; 2. Desenvolvimento Institucional; 3. Políticas Acadêmicas e 4. Políticas de Gestão"/>
        <s v="Sugestão de &quot;Promover eventos acadêmicos, como o SEPE, mostras acadêmicas, Seminários dos Programas da graduação, semanas acadêmicas, feiras agroecológicas, UFFS Portas Abertas, divulgação da UFFS em ambientes externos e na imprensa local&quot; na página 56"/>
        <s v="Ter consistência no orçamento anual para manter ações em desenvolvimento e ampliar ações de inovação e internacionalização. A AGIITEC ainda não tem em sua estrutura corpo de servidores e colaboradores suficientes que permitam sua atuação plena, conforme as atribuições dadas na política de inovação e internacionalização da instituição"/>
        <s v="Uma das prioridades para os estudantes é o interesse para as oportunidades de se desenvolver na pesquisa e na extensão, associadas ao ensino. Outra prioridade é buscar fontes diversificadas para potencializar o aprendizado e não se restringir ao conteúdo das disciplinas. Portanto, o estudante necessita ter acesso a outras oportunidades e fontes diversificadas"/>
        <s v="Utilizado até o momento, somente para atividades administrativas. Para que seja listado no relatório de avaliação, as ações precisam ter orçamento disponível"/>
      </sharedItems>
    </cacheField>
    <cacheField name="Aderência ao PPA 2024-2027 (Federal) - Objetivos 0351 a 0362" numFmtId="0">
      <sharedItems count="51" longText="1">
        <s v="-"/>
        <s v="#A CAPTAR#"/>
        <s v="0351 - Promover a consolidação da infraestrutura física das universidades federais, considerando a acessibilidade e sustentabilidade"/>
        <s v="0351 - Promover a consolidação e a expansão da infraestrutura física das universidades federais, considerando a acessibilidade e sustentabilidade"/>
        <s v="0351- Promover a consolidação e a expansão da infraestrutura física das universidades federais, considerando a acessibilidade e sustentabilidade"/>
        <s v="0352 - Promover o acesso de estudantes à graduação, em instituições públicas e privadas, buscando a equidade e valorizando a diversidade"/>
        <s v="0352 - Promover o acesso de estudantes à graduação, em instituições públicas e privadas, buscando a equidade e valorizando a diversidade. 0353 - Ampliar a taxa de conclusão dos estudantes da graduação, em instituições públicas e privadas, promovendo a permanência, a equidade e valorizando a diversidade"/>
        <s v="0352 - Promover o acesso de estudantes à graduação, em instituições públicas e privadas, buscando a equidade e valorizando a diversidade. 0353 - Ampliar a taxa de conclusão dos estudantes da graduação, em instituições públicas e privadas, promovendo a permanência, a equidade e valorizando a diversidade. 0360 - Promover a criação e o fortalecimento de ecossistemas de inovação nas Universidades, com vistas a impulsionar a capacidade de pesquisa, desenvolvimento e empreendedorismo"/>
        <s v="0352 - Promover o acesso de estudantes à graduação, em instituições públicas, buscando a equidade e valorizando a diversidade"/>
        <s v="0353 - Ampliar a taxa de conclusão dos estudantes da graduação, em instituições públicas e privadas, promovendo a permanência, a equidade e valorizando a diversidade"/>
        <s v="0353 - Ampliar a taxa de conclusão dos estudantes da graduação, em instituições públicas, promovendo a permanência, a equidade e valorizando a diversidade"/>
        <s v="0354 - Ampliar a taxa de conclusão dos estudantes da graduação, em instituições públicas e privadas, promovendo a permanência, a equidade e valorizando a diversidade"/>
        <s v="0354 - Incentivar o aumento de vagas e a criação de novos cursos médicos nas Universidades Federais, com ênfase em regiões com maior carência de profissionais, otimizando a capacitação dos profissionais em área da saúde em nível de pós-graduação. 0356 - Fortalecer os cenários de prática e o exercício da preceptoria para a graduação, pós-graduação e residências em saúde"/>
        <s v="0357 - Apoiar a formação em nível de mestrado para a melhoria e o fortalecimento da ciência, das artes, da cultura, da tecnologia e da inovação e suas estruturas, incluindo ações indutoras para o enfrentamento das desigualdades regionais e vulnerabilidades sociais para o desenvolvimento sustentável do país"/>
        <s v="0357 - Apoiar a formação em nível de mestrado para a melhoria e o fortalecimento da ciência, das artes, da cultura, da tecnologia e da inovação e suas estruturas, incluindo ações indutoras para o enfrentamento das desigualdades regionais e vulnerabilidades sociais para o desenvolvimento sustentável do país. 0360 - Promover a criação e o fortalecimento de ecossistemas de inovação nas Universidades, com vistas a impulsionar a capacidade de pesquisa, desenvolvimento e empreendedorismo"/>
        <s v="0358 - Apoiar a formação em nível de doutorado para a melhoria e fortalecimento da ciência, das artes, da cultura, da tecnologia e da inovação e suas estruturas, incluindo ações indutoras para o enfrentamento das desigualdades regionais e vulnerabilidades sociais para o desenvolvimento sustentável do país"/>
        <s v="0359 - Promover o fortalecimento da internacionalização da educação superior por meio do desenvolvimento de ações que promovam uma perspectiva global, intercultural e de cooperação e que contribuam com a melhoria da qualidade e da relevância do ensino, da pesquisa, da extensão e da inovação desenvolvidas pelas instituições de educação superior (IES)"/>
        <s v="0360 - Promover a criação e o fortalecimento de ecossistemas de inovação nas Universidades, com vistas a impulsionar a capacidade de pesquisa, desenvolvimento e empreendedorismo"/>
        <s v="0361 - Aprimorar as atividades de regulação e supervisão das instituições e cursos da educação superior com vistas a promover a qualidade da educação superior"/>
        <s v="0461 - Oferecer aos professores e profissionais da educação básica a formação continuada por meio de especializações, mestrados e doutorados, ofertados de forma presencial e a distância"/>
        <s v="20RK"/>
        <s v="362 - Aprimorar as atividades de regulação e supervisão das instituições e cursos da educação superior com vistas a promover a qualidade da educação superior"/>
        <s v="363 - Aprimorar as atividades de regulação e supervisão das instituições e cursos da educação superior com vistas a promover a qualidade da educação superior"/>
        <s v="364 - Aprimorar as atividades de regulação e supervisão das instituições e cursos da educação superior com vistas a promover a qualidade da educação superior"/>
        <s v="5838 - Direitos Pluriétnicos Culturais e Sociais para o Pleno Exercício da Cidadania e o Bem Viver dos Povos Indígenas"/>
        <s v="Ampliar a qualidade dos ensinos médio, técnico e superior, preparando cidadãos e cidadãs para lidar com os desafios profissionais e éticos em um mundo em intensa transformação tecnológica. -Ampliar o desenvolvimento da ciência, tecnologia e inovação para o fortalecimento do Sistema Nacional de CT&amp;I, a cooperação Estado, institutos de pesquisa-empresas e a cooperação internacional para superação de desafios tecnológicos e ampliação da capacidade"/>
        <s v="Atende a todos os objetivos uma vez que lida com a saúde do ser humano em suas diversas matizes, que compõe a força de trabalho das Unidades Organizacionais"/>
        <s v="Atende aos Eixos (3) e objetivos (4) - EIXOS: 1: Desenvolvimento Social e Garantia de Direitos; 2: Desenvolvimento Econômico e Sustentabilidade Socioambiental e Climática"/>
        <s v="Atende aos objetivos: 0351- Promover a consolidação e a expansão da infraestrutura física das universidades federais, considerando a acessibilidade e sustentabilidade; 0354 - Incentivar o aumento de vagas e a criação de novos cursos médicos nas Universidades Federais, com ênfase em regiões com maior carência de profissionais, otimizando a capacitação dos profissionais em área da saúde em nível de pós-graduação; 0357 - Apoiar a formação em nível de mestrado para a melhoria e o fortalecimento da ciência, das artes, da cultura, da tecnologia e da inovação e suas estruturas, incluindo ações indutoras para o enfrentamento das desigualdades regionais e vulnerabilidades sociais para o desenvolvimento sustentável do país; 0361 - Aprimorar as atividades de regulação e supervisão das instituições e cursos da educação superior com vistas a promover a qualidade da educação superior.; 0358 - Apoiar a formação em nível de doutorado para a melhoria e fortalecimento da ciência, das artes, da cultura, da tecnologia e da inovação e suas estruturas, incluindo ações indutoras para o enfrentamento das desigualdades regionais e vulnerabilidades sociais para o desenvolvimento sustentável do país"/>
        <s v="Atende de forma mais geral ao objetivo: 0362 - Realizar estudos, levantamentos estatísticos, exames e avaliações para a Educação Superior, buscando ampliar a representação da diversidade, o aprimoramento contínuo dos instrumentos e a disseminação das informações de forma a oferecer subsídios que contribuam para a indução da melhoria do ensino ofertado; uma vez que esta ação é uma ação macro, ligada à Unidade da Reitoria"/>
        <s v="De forma transversal, a Extensão Universitária está alinhada aos três eixos estratégicos do PPA 2024-2027 e às seis ações prioritárias de governo. Especificamente na UFFS, as áreas temáticas prioritárias de desenvolvimento na Instituição se conectam a diversos objetivos estratégicos previstos no PPA, com destaque para: Objetivo 0352 - Promover o acesso de estudantes à graduação, em instituições públicas e privadas, buscando a equidade e valorizando a diversidade. Objetivo 0353 - Ampliar a taxa de conclusão dos estudantes da graduação, em instituições públicas e privadas, promovendo a permanência, a equidade e valorizando a diversidade. Objetivo 0360 - Promover a criação e o fortalecimento de ecossistemas de inovação nas Universidades, com vistas a impulsionar a capacidade de pesquisa, desenvolvimento e empreendedorismo"/>
        <s v="Eixo 1, objetivo estratégico 1.8; 0351 - Promover a consolidação da infraestrutura física das universidades federais, considerando a acessibilidade e sustentabilidade"/>
        <s v="Eixo 1, objetivo estratégico 11; Eixo 2, objetivo estratégico 2.12"/>
        <s v="Eixo 2, objetivo estratégico 2.8; 0351 - Promover a consolidação da infraestrutura física das universidades federais, considerando a acessibilidade e sustentabilidade"/>
        <s v="Eixo: Desenvolvimento social e garantia de direitos; Objetivos estratégicos do eixo 1 - desenvolvimento social e garantia de direitos"/>
        <s v="Objetivo 0362 - Realizar estudos, levantamentos estatísticos, exames e avaliações para a Educação Superior, buscando ampliar a representação da diversidade, o aprimoramento contínuo dos instrumentos e a disseminação das informações de forma a oferecer subsídios que contribuam para a indução da melhoria do ensino ofertado"/>
        <s v="Objetivo 351 - Promover a consolidação e a expansão da infraestrutura física das universidades federais, considerando a acessibilidade e sustentabilidade"/>
        <s v="Objetivo 352 - Promover o acesso de estudantes à graduação, em instituições públicas e privadas, buscando a equidade e valorizando a diversidade"/>
        <s v="Objetivo 353 - Ampliar a taxa de conclusão dos estudantes da graduação, em instituições públicas e privadas, promovendo a permanência, a equidade e valorizando a diversidade"/>
        <s v="Objetivo 356 - Fortalecer os cenários de prática e o exercício da preceptoria para graduação, pós-graduação e residências em saúde"/>
        <s v="Objetivo 359 - Promover o fortalecimento da internacionalização da educação superior por meio do desenvolvimento de ações que promovam uma perspectiva global, intercultural e de cooperação e que contribuam com a melhoria da qualidade e da relevância do ensino, da pesquisa, da extensão e da inovação desenvolvidas pelas instituições de educação superior (IES)"/>
        <s v="PPA 2024-2027 (objetivos 0351 e 0362)"/>
        <s v="Programa 5113 - Educação superior, objetivos 352 e 353"/>
        <s v="PROGRAMA: 5113 - Educação Superior: Qualidade, Democracia, Equidade e Sustentabilidade"/>
        <s v="PROGRAMA: 5113 e seus objetivos específicos- Anexo VI PROGRAMA: 1191 - Anexo III"/>
        <s v="PROGRAMA:5113 e seus objetivos específicos"/>
        <s v="PROGRAMA:5113 e seus objetivos específicos - Anexo VI"/>
        <s v="PROGRAMA:5113 e seus objetivos específicos - Anexo VI PROGRAMA: 1191 - Anexo III"/>
        <s v="PROGRAMA:5113 e seus objetivos específicos - Anexo VI; PROGRAMA: 1144 - Anexo III PROGRAMA: 1191 - Anexo III"/>
        <s v="PROGRAMA:5113 e seus objetivos específicos- Anexo VI - ; PROGRAMA: 3102 - Anexo III"/>
        <s v="PROGRAMA:5113 e seus objetivos específicos- Anexo VI PROGRAMA: 1191 - Anexo III"/>
      </sharedItems>
    </cacheField>
    <cacheField name="Superação das barreiras pessoas com deficiência" numFmtId="0">
      <sharedItems count="16" longText="1">
        <s v="-"/>
        <s v="#A CAPTAR#"/>
        <s v="A ação está em consonância como o Plano Novo Viver Sem Limite (eixos: I, II, III, IV e V) - págs. 13 a 25)"/>
        <s v="Atende sobretudo ao quarto eixo: da “Promoção do direito à educação, à assistência social e à saúde, e de outros direitos econômicos, sociais, culturais e ambientais”. Trata-se de reforçar o exercício dos direitos e do direito a sonhar com um futuro que permita às pessoas com deficiência viver suas vidas de maneira digna, igualitária e com respeito à diversidade"/>
        <s v="EIXO 1 - GESTÃO E PARTICIPAÇÃO SOCIAL (Criação de 27 Observatórios de Monitoramento para fiscalizar a implementação da Política Nacional de Educação Especial na Perspectiva Inclusiva (Parceria com Universidade Federais); Oferta de 8 turmas EAD com mentoria para formação de profissionais na Média e Alta Complexidade nos Centros Dia e similares; Residências Inclusivas e demais serviços nas UFs. EIXO 2 - ENFRENTAMENTO AO CAPACITISMO E À VIOLÊNCIA (Capacitação de 6 mil profissionais de segurança pública na Língua Brasileira de Sinais (Libras); Formação de 8.250 professores de salas comuns na Política de Educação Especial na perspectiva da Educação Inclusiva”; Formação de 4.500 lideranças para atuação na defesa de direitos humanos das pessoas com deficiência nos territórios, com ênfase em pessoas negras, mulheres e LGBTQIA+ com deficiências; Formação de 15 mil Conselheiros Tutelares na temática da promoção de direitos da criança e do adolescente com deficiência) EIXO 3 - ACESSIBILIDADE E TECNOLOGIA ASSISTIVA (Implantação de 27 centros de acesso, pesquisa e desenvolvimento de tecnologia assistiva; 05 Pontões de Cultura no país com a temática da acessibilidade; 27 Cursos presenciais de qualificação em acessibilidade cultural; 120 Cursos de Extensão para 4.000 pessoas com temas e técnicas de tecnologia assistiva no âmbito da Cultura) EIXO 4 - PROMOÇÃO DE DIREITOS (Capacitação para participantes do PIBID e Residência Pedagógica; Financiamento de 60 projetos de Extensão com Equoterapia na Rede Federal; Qualificação de 4.329 atendentes do Sistema Sine “Casa do Trabalhador” para atendimento a pessoas com deficiência; 80 vídeos com a produção de material bilíngue; Formação de 2.000 conselheiros municipais de direitos da pessoa idosa sobre direitos das pessoas com deficiência)"/>
        <s v="Eixo 3 Acessibilidade e Tecnologia Assistiva"/>
        <s v="Eixo 3: Acessibilidade e Tecnologia Assistiva"/>
        <s v="Eixo 4 - Promoção do direito à educação"/>
        <s v="Eixo III - Acessibilidade e tecnologia assistiva; Eixo IV - Promoção do direito à educação, à assistência social, à saúde, e aos demais direitos econômicos, sociais, culturais e ambientais"/>
        <s v="Eixo IV - Promoção do direito à educação, à assistência social, à saúde, e aos demais direitos econômicos, sociais, culturais e ambientais"/>
        <s v="Eixos de Atuação: Enfrentamento ao Capacitismo e à Violência"/>
        <s v="Eixos de Atuação: Gestão e Participação Social; Enfrentamento ao Capacitismo e à Violência; Acessibilidade e Tecnologia Assistiva; Promoção do Direito à Educação, à Assistência Social, à Saúde, e aos demais Direitos Econômicos, Sociais, Culturais e Ambientais"/>
        <s v="Esta ação coaduna-se sobretudo à Promoção do direito à educação, à assistência social e à saúde, e de outros direitos econômicos, sociais, culturais e ambientais”. Trata-se de reforçar o exercício dos direitos e do direito a sonhar com um futuro que permita às pessoas com deficiência viver suas vidas de maneira digna, igualitária e com respeito à diversidade"/>
        <s v="O eixo III, Acessibilidade e tecnologia assistiva, do Novo Viver Sem Limite, plano que sinaliza para a inclusão e para a superação das barreiras comunicacionais, arquitetônicas, atitudinais, físicas e sociais,&quot; foca em ações para possibilitar a utilização, com segurança e autonomia, de espaços, mobiliários, equipamentos urbanos, edificações, transportes, informação e comunicação..&quot;"/>
        <s v="Promover ações para o enfrentamento do capacitismo e da violência no combate aos estereótipos, preconceitos e práticas nocivas em relação a pessoas com deficiência, inclusive aquelas relacionadas a sexo e idade, em todas as áreas da vida"/>
        <s v="Sim, há interlocução com os 4 eixos deste Plano Nacional. A discussão institucional e interstitucional evoca essas temáticas como forma de implementar boas práticas em Administração Pública, de forma recorrente, em consonância com os desejos dos servidores públicos, comunidade acadêmica e sociedade em geral"/>
      </sharedItems>
    </cacheField>
    <cacheField name="GND" numFmtId="0">
      <sharedItems count="2">
        <s v="3-ODC"/>
        <s v="4-INV"/>
      </sharedItems>
    </cacheField>
    <cacheField name="Plano Interno" numFmtId="0">
      <sharedItems count="125">
        <s v="#A DEFINIR#"/>
        <s v="M20RKN01A5N&#10;M20RKN01R3N&#10;MR005N0100N"/>
        <s v="M20RKN01R4N&#10;MR006N0100N"/>
        <s v="M20RKN01R5N&#10;MR007N0102N&#10;MR007N0101N&#10;MR007N0100N"/>
        <s v="M20RKN01R6N&#10;MR008N0100N"/>
        <s v="M20RKN01R8N&#10;MR010N0100N"/>
        <s v="M20RKN01R9N&#10;MR011N0100N"/>
        <s v="M20RKN01RBN&#10;MR013N0100N"/>
        <s v="M20RKN01RCN&#10;MR014N0100N"/>
        <s v="M20RKN01T1N"/>
        <s v="MA001N0100N"/>
        <s v="MA002N0100N"/>
        <s v="MA003N0100N"/>
        <s v="MA003N5700N"/>
        <s v="MA004N0100N"/>
        <s v="MA005N0100N"/>
        <s v="MA006N0100N"/>
        <s v="MA007N6000N"/>
        <s v="MA060N0100N"/>
        <s v="MA070N0100N"/>
        <s v="MA080N0100N"/>
        <s v="MB001N0100N"/>
        <s v="MB010N0100N"/>
        <s v="MB011N0100N"/>
        <s v="MB070N0100N"/>
        <s v="MC001N0100N"/>
        <s v="MC002N0100N"/>
        <s v="MC003N0100N"/>
        <s v="MC080N0100N"/>
        <s v="MD004N0100N"/>
        <s v="MD005N0100N"/>
        <s v="MD007N0100N"/>
        <s v="MD008N5700N"/>
        <s v="MD009N0100N"/>
        <s v="MD060N0100N"/>
        <s v="MD070N0100N"/>
        <s v="MD080N0100N"/>
        <s v="MD090N6000N"/>
        <s v="ME003N0100N"/>
        <s v="ME004N0100N"/>
        <s v="ME005N0100N"/>
        <s v="ME007N0100N"/>
        <s v="ME008N5700N"/>
        <s v="ME009N5700N"/>
        <s v="ME014N0100N"/>
        <s v="ME060N0100N"/>
        <s v="ME070N0100N"/>
        <s v="ME080N0100N"/>
        <s v="ME090N6000N"/>
        <s v="MF002N6000N"/>
        <s v="MF003N0100N"/>
        <s v="MF004N2300N"/>
        <s v="MF005N0100N"/>
        <s v="MF006N2300N"/>
        <s v="MF007N6000N"/>
        <s v="MF009N2300N"/>
        <s v="MF012N5700N"/>
        <s v="MF070N0100N"/>
        <s v="MF080N0100N"/>
        <s v="MG003N0100N"/>
        <s v="MG004N1900N"/>
        <s v="MG005N0100N"/>
        <s v="MG006N6000N"/>
        <s v="MG007N9500N"/>
        <s v="MG008N0100N"/>
        <s v="MG070N0100N"/>
        <s v="MG080N0100N"/>
        <s v="MH001N0100N"/>
        <s v="MH002N0100N"/>
        <s v="MH003N0100N"/>
        <s v="MH004N0100N"/>
        <s v="MH005N0100N"/>
        <s v="MH006N0100N"/>
        <s v="MH007N1900N"/>
        <s v="MH008N0100N"/>
        <s v="MH016N0100N"/>
        <s v="MH017N0100N"/>
        <s v="MH056G0100N"/>
        <s v="MH090N6000N"/>
        <s v="MH091N6000N"/>
        <s v="MI001N0100N"/>
        <s v="MI002N0100N"/>
        <s v="MI003N1900N"/>
        <s v="MI004G0100N"/>
        <s v="MI008N0100N"/>
        <s v="MI070N0100N"/>
        <s v="MI080N0100N"/>
        <s v="MK005N0100N"/>
        <s v="MK007N0100N"/>
        <s v="MK008N5700N"/>
        <s v="MK011N0100N"/>
        <s v="MK012N0100N"/>
        <s v="MK020G0100N"/>
        <s v="MK020G6000N"/>
        <s v="MK060N0100N"/>
        <s v="MK070N0100N"/>
        <s v="MK080N0100N"/>
        <s v="MK090N6000N"/>
        <s v="MN001N0100N"/>
        <s v="MN070N0100N"/>
        <s v="MN080N0100N"/>
        <s v="MO001N0100N"/>
        <s v="MR003N0100N&#10;M20RKN01R1N&#10;M20RKN01A3N"/>
        <s v="MR004N0100N&#10;M20RKN01R2N"/>
        <s v="MR009N0100N&#10;M20RKN01R7N"/>
        <s v="MR015N0100N&#10;MR015N0101N&#10;M20RKN01RDN"/>
        <s v="MR016N6000N"/>
        <s v="MR017N6000N"/>
        <s v="MR060N0100N"/>
        <s v="MR070N0100N"/>
        <s v="MR080N0100N"/>
        <s v="MR090N6000N"/>
        <s v="MT002N0100N"/>
        <s v="MT008N3500N"/>
        <s v="MT008N3502N"/>
        <s v="MT013N0100N"/>
        <s v="MT070N0100N"/>
        <s v="MT080N0100N"/>
        <s v="MX001N2100N"/>
        <s v="MX021N0100N"/>
        <s v="MX070N0100N"/>
        <s v="MX081N2100N"/>
        <s v="NI006N0100N"/>
        <s v="Outros"/>
        <s v="PAINT 2025"/>
      </sharedItems>
    </cacheField>
    <cacheField name="AG" numFmtId="0">
      <sharedItems count="10">
        <s v="00PW"/>
        <s v="15R3"/>
        <s v="20GK"/>
        <s v="20RK"/>
        <s v="216H"/>
        <s v="21D7"/>
        <s v="21GS"/>
        <s v="4002"/>
        <s v="4572"/>
        <s v="8282"/>
      </sharedItems>
    </cacheField>
    <cacheField name="Origem Recurso" numFmtId="0">
      <sharedItems count="7">
        <s v="#A DEFINIR#"/>
        <s v="Emenda Parlamentar"/>
        <s v="Fonte 50"/>
        <s v="Fonte 81"/>
        <s v="PLOA/LOA"/>
        <s v="TED"/>
        <s v="TED/PAC"/>
      </sharedItems>
    </cacheField>
    <cacheField name="Data início" numFmtId="0">
      <sharedItems containsSemiMixedTypes="0" containsNonDate="0" containsDate="1" containsString="0" minDate="2025-01-01T00:00:00" maxDate="2025-12-01T00:00:00" count="36">
        <d v="2025-01-01T00:00:00"/>
        <d v="2025-01-02T00:00:00"/>
        <d v="2025-01-06T00:00:00"/>
        <d v="2025-01-10T00:00:00"/>
        <d v="2025-01-13T00:00:00"/>
        <d v="2025-01-15T00:00:00"/>
        <d v="2025-01-20T00:00:00"/>
        <d v="2025-01-31T00:00:00"/>
        <d v="2025-02-01T00:00:00"/>
        <d v="2025-02-03T00:00:00"/>
        <d v="2025-02-05T00:00:00"/>
        <d v="2025-02-10T00:00:00"/>
        <d v="2025-02-17T00:00:00"/>
        <d v="2025-02-20T00:00:00"/>
        <d v="2025-03-01T00:00:00"/>
        <d v="2025-03-03T00:00:00"/>
        <d v="2025-03-05T00:00:00"/>
        <d v="2025-03-06T00:00:00"/>
        <d v="2025-03-12T00:00:00"/>
        <d v="2025-03-20T00:00:00"/>
        <d v="2025-03-31T00:00:00"/>
        <d v="2025-04-01T00:00:00"/>
        <d v="2025-04-02T00:00:00"/>
        <d v="2025-05-01T00:00:00"/>
        <d v="2025-05-15T00:00:00"/>
        <d v="2025-05-20T00:00:00"/>
        <d v="2025-06-01T00:00:00"/>
        <d v="2025-06-20T00:00:00"/>
        <d v="2025-07-01T00:00:00"/>
        <d v="2025-07-20T00:00:00"/>
        <d v="2025-08-01T00:00:00"/>
        <d v="2025-08-20T00:00:00"/>
        <d v="2025-09-01T00:00:00"/>
        <d v="2025-09-20T00:00:00"/>
        <d v="2025-10-01T00:00:00"/>
        <d v="2025-12-01T00:00:00"/>
      </sharedItems>
    </cacheField>
    <cacheField name="ID" numFmtId="0">
      <sharedItems count="421">
        <s v="001"/>
        <s v="002"/>
        <s v="003"/>
        <s v="004"/>
        <s v="005"/>
        <s v="006"/>
        <s v="007"/>
        <s v="008"/>
        <s v="009"/>
        <s v="010"/>
        <s v="011"/>
        <s v="012"/>
        <s v="013"/>
        <s v="014"/>
        <s v="015"/>
        <s v="016"/>
        <s v="017"/>
        <s v="018"/>
        <s v="019"/>
        <s v="020"/>
        <s v="021"/>
        <s v="022"/>
        <s v="023"/>
        <s v="024"/>
        <s v="025"/>
        <s v="026"/>
        <s v="027"/>
        <s v="028"/>
        <s v="029"/>
        <s v="030"/>
        <s v="031"/>
        <s v="032"/>
        <s v="033"/>
        <s v="034"/>
        <s v="035"/>
        <s v="036"/>
        <s v="037"/>
        <s v="038"/>
        <s v="039"/>
        <s v="040"/>
        <s v="041"/>
        <s v="042"/>
        <s v="043"/>
        <s v="044"/>
        <s v="045"/>
        <s v="046"/>
        <s v="047"/>
        <s v="048"/>
        <s v="049"/>
        <s v="050"/>
        <s v="051"/>
        <s v="052"/>
        <s v="053"/>
        <s v="054"/>
        <s v="055"/>
        <s v="056"/>
        <s v="057"/>
        <s v="058"/>
        <s v="059"/>
        <s v="060"/>
        <s v="061"/>
        <s v="062"/>
        <s v="063"/>
        <s v="064"/>
        <s v="065"/>
        <s v="066"/>
        <s v="067"/>
        <s v="068"/>
        <s v="069"/>
        <s v="070"/>
        <s v="071"/>
        <s v="072"/>
        <s v="073"/>
        <s v="074"/>
        <s v="075"/>
        <s v="076"/>
        <s v="077"/>
        <s v="078"/>
        <s v="079"/>
        <s v="080"/>
        <s v="081"/>
        <s v="082"/>
        <s v="083"/>
        <s v="084"/>
        <s v="085"/>
        <s v="086"/>
        <s v="087"/>
        <s v="088"/>
        <s v="089"/>
        <s v="090"/>
        <s v="091"/>
        <s v="092"/>
        <s v="093"/>
        <s v="094"/>
        <s v="095"/>
        <s v="096"/>
        <s v="097"/>
        <s v="098"/>
        <s v="099"/>
        <s v="100"/>
        <s v="101"/>
        <s v="102"/>
        <s v="103"/>
        <s v="104"/>
        <s v="105"/>
        <s v="106"/>
        <s v="107"/>
        <s v="108"/>
        <s v="109"/>
        <s v="110"/>
        <s v="111"/>
        <s v="112"/>
        <s v="113"/>
        <s v="114"/>
        <s v="115"/>
        <s v="116"/>
        <s v="117"/>
        <s v="118"/>
        <s v="119"/>
        <s v="120"/>
        <s v="121"/>
        <s v="122"/>
        <s v="123"/>
        <s v="124"/>
        <s v="125"/>
        <s v="126"/>
        <s v="127"/>
        <s v="128"/>
        <s v="129"/>
        <s v="130"/>
        <s v="131"/>
        <s v="132"/>
        <s v="133"/>
        <s v="134"/>
        <s v="135"/>
        <s v="136"/>
        <s v="137"/>
        <s v="138"/>
        <s v="139"/>
        <s v="140"/>
        <s v="141"/>
        <s v="142"/>
        <s v="143"/>
        <s v="144"/>
        <s v="145"/>
        <s v="146"/>
        <s v="147"/>
        <s v="148"/>
        <s v="149"/>
        <s v="150"/>
        <s v="151"/>
        <s v="152"/>
        <s v="153"/>
        <s v="154"/>
        <s v="155"/>
        <s v="156"/>
        <s v="157"/>
        <s v="158"/>
        <s v="159"/>
        <s v="160"/>
        <s v="161"/>
        <s v="162"/>
        <s v="163"/>
        <s v="164"/>
        <s v="165"/>
        <s v="166"/>
        <s v="167"/>
        <s v="168"/>
        <s v="169"/>
        <s v="170"/>
        <s v="171"/>
        <s v="172"/>
        <s v="173"/>
        <s v="174"/>
        <s v="175"/>
        <s v="176"/>
        <s v="177"/>
        <s v="178"/>
        <s v="179"/>
        <s v="180"/>
        <s v="181"/>
        <s v="182"/>
        <s v="183"/>
        <s v="184"/>
        <s v="185"/>
        <s v="186"/>
        <s v="187"/>
        <s v="188"/>
        <s v="189"/>
        <s v="190"/>
        <s v="191"/>
        <s v="192"/>
        <s v="193"/>
        <s v="194"/>
        <s v="195"/>
        <s v="196"/>
        <s v="197"/>
        <s v="198"/>
        <s v="199"/>
        <s v="200"/>
        <s v="201"/>
        <s v="202"/>
        <s v="203"/>
        <s v="204"/>
        <s v="205"/>
        <s v="206"/>
        <s v="207"/>
        <s v="208"/>
        <s v="209"/>
        <s v="210"/>
        <s v="211"/>
        <s v="212"/>
        <s v="213"/>
        <s v="214"/>
        <s v="215"/>
        <s v="216"/>
        <s v="217"/>
        <s v="218"/>
        <s v="219"/>
        <s v="220"/>
        <s v="221"/>
        <s v="222"/>
        <s v="223"/>
        <s v="224"/>
        <s v="225"/>
        <s v="226"/>
        <s v="227"/>
        <s v="228"/>
        <s v="229"/>
        <s v="230"/>
        <s v="231"/>
        <s v="232"/>
        <s v="233"/>
        <s v="234"/>
        <s v="235"/>
        <s v="236"/>
        <s v="237"/>
        <s v="238"/>
        <s v="239"/>
        <s v="240"/>
        <s v="241"/>
        <s v="242"/>
        <s v="243"/>
        <s v="244"/>
        <s v="245"/>
        <s v="246"/>
        <s v="247"/>
        <s v="248"/>
        <s v="249"/>
        <s v="250"/>
        <s v="251"/>
        <s v="252"/>
        <s v="253"/>
        <s v="254"/>
        <s v="255"/>
        <s v="256"/>
        <s v="257"/>
        <s v="258"/>
        <s v="259"/>
        <s v="260"/>
        <s v="261"/>
        <s v="262"/>
        <s v="263"/>
        <s v="264"/>
        <s v="265"/>
        <s v="266"/>
        <s v="267"/>
        <s v="268"/>
        <s v="269"/>
        <s v="270"/>
        <s v="271"/>
        <s v="272"/>
        <s v="273"/>
        <s v="274"/>
        <s v="275"/>
        <s v="276"/>
        <s v="277"/>
        <s v="278"/>
        <s v="279"/>
        <s v="280"/>
        <s v="281"/>
        <s v="282"/>
        <s v="283"/>
        <s v="284"/>
        <s v="285"/>
        <s v="286"/>
        <s v="287"/>
        <s v="288"/>
        <s v="289"/>
        <s v="290"/>
        <s v="291"/>
        <s v="292"/>
        <s v="293"/>
        <s v="294"/>
        <s v="295"/>
        <s v="296"/>
        <s v="297"/>
        <s v="298"/>
        <s v="299"/>
        <s v="300"/>
        <s v="301"/>
        <s v="302"/>
        <s v="303"/>
        <s v="304"/>
        <s v="305"/>
        <s v="306"/>
        <s v="307"/>
        <s v="308"/>
        <s v="309"/>
        <s v="310"/>
        <s v="311"/>
        <s v="312"/>
        <s v="313"/>
        <s v="314"/>
        <s v="315"/>
        <s v="316"/>
        <s v="317"/>
        <s v="318"/>
        <s v="319"/>
        <s v="320"/>
        <s v="321"/>
        <s v="322"/>
        <s v="323"/>
        <s v="324"/>
        <s v="325"/>
        <s v="326"/>
        <s v="327"/>
        <s v="328"/>
        <s v="329"/>
        <s v="330"/>
        <s v="331"/>
        <s v="332"/>
        <s v="333"/>
        <s v="334"/>
        <s v="335"/>
        <s v="336"/>
        <s v="337"/>
        <s v="338"/>
        <s v="339"/>
        <s v="340"/>
        <s v="341"/>
        <s v="342"/>
        <s v="343"/>
        <s v="344"/>
        <s v="345"/>
        <s v="346"/>
        <s v="347"/>
        <s v="348"/>
        <s v="349"/>
        <s v="350"/>
        <s v="351"/>
        <s v="352"/>
        <s v="353"/>
        <s v="354"/>
        <s v="355"/>
        <s v="356"/>
        <s v="357"/>
        <s v="358"/>
        <s v="359"/>
        <s v="360"/>
        <s v="361"/>
        <s v="362"/>
        <s v="363"/>
        <s v="364"/>
        <s v="365"/>
        <s v="366"/>
        <s v="367"/>
        <s v="368"/>
        <s v="369"/>
        <s v="370"/>
        <s v="371"/>
        <s v="372"/>
        <s v="373"/>
        <s v="374"/>
        <s v="375"/>
        <s v="376"/>
        <s v="377"/>
        <s v="378"/>
        <s v="379"/>
        <s v="380"/>
        <s v="381"/>
        <s v="382"/>
        <s v="383"/>
        <s v="384"/>
        <s v="385"/>
        <s v="386"/>
        <s v="387"/>
        <s v="388"/>
        <s v="389"/>
        <s v="390"/>
        <s v="391"/>
        <s v="392"/>
        <s v="393"/>
        <s v="394"/>
        <s v="395"/>
        <s v="396"/>
        <s v="397"/>
        <s v="398"/>
        <s v="399"/>
        <s v="400"/>
        <s v="401"/>
        <s v="402"/>
        <s v="403"/>
        <s v="404"/>
        <s v="405"/>
        <s v="406"/>
        <s v="407"/>
        <s v="408"/>
        <s v="409"/>
        <s v="410"/>
        <s v="411"/>
        <s v="412"/>
        <s v="413"/>
        <s v="414"/>
        <s v="415"/>
        <s v="416"/>
        <s v="417"/>
        <s v="418"/>
        <s v="419"/>
        <s v="420"/>
        <s v="421"/>
      </sharedItems>
    </cacheField>
  </cacheFields>
</pivotCacheDefinition>
</file>

<file path=xl/pivotCache/pivotCacheRecords1.xml><?xml version="1.0" encoding="utf-8"?>
<pivotCacheRecords xmlns="http://schemas.openxmlformats.org/spreadsheetml/2006/main" xmlns:r="http://schemas.openxmlformats.org/officeDocument/2006/relationships" count="421">
  <r>
    <x v="0"/>
    <x v="35"/>
    <x v="65"/>
    <x v="0"/>
    <x v="0"/>
    <x v="2"/>
    <x v="152"/>
    <x v="103"/>
    <x v="152"/>
    <x v="6"/>
    <x v="181"/>
    <x v="112"/>
    <x v="89"/>
    <x v="16"/>
    <x v="0"/>
    <x v="0"/>
    <x v="80"/>
    <x v="3"/>
    <x v="4"/>
    <x v="7"/>
    <x v="0"/>
  </r>
  <r>
    <x v="0"/>
    <x v="29"/>
    <x v="2"/>
    <x v="0"/>
    <x v="1"/>
    <x v="9"/>
    <x v="152"/>
    <x v="249"/>
    <x v="139"/>
    <x v="247"/>
    <x v="33"/>
    <x v="112"/>
    <x v="26"/>
    <x v="16"/>
    <x v="0"/>
    <x v="0"/>
    <x v="81"/>
    <x v="3"/>
    <x v="4"/>
    <x v="7"/>
    <x v="1"/>
  </r>
  <r>
    <x v="0"/>
    <x v="84"/>
    <x v="1"/>
    <x v="0"/>
    <x v="2"/>
    <x v="2"/>
    <x v="153"/>
    <x v="274"/>
    <x v="144"/>
    <x v="10"/>
    <x v="83"/>
    <x v="113"/>
    <x v="38"/>
    <x v="16"/>
    <x v="0"/>
    <x v="0"/>
    <x v="82"/>
    <x v="3"/>
    <x v="4"/>
    <x v="7"/>
    <x v="2"/>
  </r>
  <r>
    <x v="0"/>
    <x v="75"/>
    <x v="1"/>
    <x v="0"/>
    <x v="2"/>
    <x v="2"/>
    <x v="153"/>
    <x v="201"/>
    <x v="145"/>
    <x v="42"/>
    <x v="180"/>
    <x v="115"/>
    <x v="37"/>
    <x v="16"/>
    <x v="0"/>
    <x v="0"/>
    <x v="82"/>
    <x v="3"/>
    <x v="4"/>
    <x v="7"/>
    <x v="3"/>
  </r>
  <r>
    <x v="0"/>
    <x v="0"/>
    <x v="171"/>
    <x v="0"/>
    <x v="3"/>
    <x v="2"/>
    <x v="149"/>
    <x v="236"/>
    <x v="159"/>
    <x v="22"/>
    <x v="43"/>
    <x v="114"/>
    <x v="23"/>
    <x v="16"/>
    <x v="0"/>
    <x v="0"/>
    <x v="83"/>
    <x v="3"/>
    <x v="4"/>
    <x v="7"/>
    <x v="4"/>
  </r>
  <r>
    <x v="0"/>
    <x v="70"/>
    <x v="98"/>
    <x v="0"/>
    <x v="3"/>
    <x v="2"/>
    <x v="149"/>
    <x v="236"/>
    <x v="159"/>
    <x v="22"/>
    <x v="43"/>
    <x v="114"/>
    <x v="23"/>
    <x v="16"/>
    <x v="0"/>
    <x v="0"/>
    <x v="83"/>
    <x v="6"/>
    <x v="4"/>
    <x v="7"/>
    <x v="5"/>
  </r>
  <r>
    <x v="0"/>
    <x v="53"/>
    <x v="1"/>
    <x v="0"/>
    <x v="3"/>
    <x v="2"/>
    <x v="148"/>
    <x v="282"/>
    <x v="191"/>
    <x v="22"/>
    <x v="43"/>
    <x v="113"/>
    <x v="23"/>
    <x v="16"/>
    <x v="0"/>
    <x v="0"/>
    <x v="83"/>
    <x v="3"/>
    <x v="4"/>
    <x v="7"/>
    <x v="6"/>
  </r>
  <r>
    <x v="0"/>
    <x v="40"/>
    <x v="69"/>
    <x v="0"/>
    <x v="4"/>
    <x v="1"/>
    <x v="155"/>
    <x v="15"/>
    <x v="141"/>
    <x v="239"/>
    <x v="149"/>
    <x v="113"/>
    <x v="31"/>
    <x v="16"/>
    <x v="0"/>
    <x v="0"/>
    <x v="122"/>
    <x v="3"/>
    <x v="4"/>
    <x v="7"/>
    <x v="7"/>
  </r>
  <r>
    <x v="0"/>
    <x v="6"/>
    <x v="0"/>
    <x v="2"/>
    <x v="5"/>
    <x v="9"/>
    <x v="157"/>
    <x v="246"/>
    <x v="136"/>
    <x v="111"/>
    <x v="246"/>
    <x v="115"/>
    <x v="36"/>
    <x v="16"/>
    <x v="0"/>
    <x v="0"/>
    <x v="122"/>
    <x v="3"/>
    <x v="4"/>
    <x v="7"/>
    <x v="8"/>
  </r>
  <r>
    <x v="0"/>
    <x v="35"/>
    <x v="65"/>
    <x v="0"/>
    <x v="6"/>
    <x v="2"/>
    <x v="66"/>
    <x v="72"/>
    <x v="234"/>
    <x v="284"/>
    <x v="271"/>
    <x v="86"/>
    <x v="2"/>
    <x v="17"/>
    <x v="0"/>
    <x v="0"/>
    <x v="84"/>
    <x v="3"/>
    <x v="4"/>
    <x v="20"/>
    <x v="9"/>
  </r>
  <r>
    <x v="0"/>
    <x v="0"/>
    <x v="37"/>
    <x v="0"/>
    <x v="7"/>
    <x v="9"/>
    <x v="64"/>
    <x v="278"/>
    <x v="174"/>
    <x v="90"/>
    <x v="229"/>
    <x v="86"/>
    <x v="2"/>
    <x v="17"/>
    <x v="0"/>
    <x v="0"/>
    <x v="0"/>
    <x v="3"/>
    <x v="4"/>
    <x v="20"/>
    <x v="10"/>
  </r>
  <r>
    <x v="0"/>
    <x v="0"/>
    <x v="53"/>
    <x v="0"/>
    <x v="8"/>
    <x v="9"/>
    <x v="65"/>
    <x v="100"/>
    <x v="167"/>
    <x v="276"/>
    <x v="147"/>
    <x v="86"/>
    <x v="2"/>
    <x v="17"/>
    <x v="0"/>
    <x v="0"/>
    <x v="0"/>
    <x v="3"/>
    <x v="4"/>
    <x v="20"/>
    <x v="11"/>
  </r>
  <r>
    <x v="0"/>
    <x v="54"/>
    <x v="101"/>
    <x v="0"/>
    <x v="9"/>
    <x v="9"/>
    <x v="69"/>
    <x v="101"/>
    <x v="125"/>
    <x v="248"/>
    <x v="136"/>
    <x v="86"/>
    <x v="2"/>
    <x v="17"/>
    <x v="0"/>
    <x v="0"/>
    <x v="0"/>
    <x v="3"/>
    <x v="4"/>
    <x v="20"/>
    <x v="12"/>
  </r>
  <r>
    <x v="0"/>
    <x v="20"/>
    <x v="19"/>
    <x v="0"/>
    <x v="10"/>
    <x v="9"/>
    <x v="71"/>
    <x v="244"/>
    <x v="135"/>
    <x v="20"/>
    <x v="209"/>
    <x v="86"/>
    <x v="2"/>
    <x v="17"/>
    <x v="0"/>
    <x v="0"/>
    <x v="0"/>
    <x v="3"/>
    <x v="4"/>
    <x v="20"/>
    <x v="13"/>
  </r>
  <r>
    <x v="0"/>
    <x v="0"/>
    <x v="156"/>
    <x v="0"/>
    <x v="11"/>
    <x v="2"/>
    <x v="27"/>
    <x v="268"/>
    <x v="80"/>
    <x v="249"/>
    <x v="153"/>
    <x v="86"/>
    <x v="2"/>
    <x v="17"/>
    <x v="0"/>
    <x v="0"/>
    <x v="0"/>
    <x v="3"/>
    <x v="3"/>
    <x v="20"/>
    <x v="14"/>
  </r>
  <r>
    <x v="0"/>
    <x v="21"/>
    <x v="0"/>
    <x v="2"/>
    <x v="12"/>
    <x v="9"/>
    <x v="67"/>
    <x v="167"/>
    <x v="138"/>
    <x v="245"/>
    <x v="137"/>
    <x v="86"/>
    <x v="2"/>
    <x v="17"/>
    <x v="0"/>
    <x v="0"/>
    <x v="0"/>
    <x v="3"/>
    <x v="4"/>
    <x v="20"/>
    <x v="15"/>
  </r>
  <r>
    <x v="0"/>
    <x v="39"/>
    <x v="3"/>
    <x v="0"/>
    <x v="13"/>
    <x v="5"/>
    <x v="70"/>
    <x v="179"/>
    <x v="150"/>
    <x v="237"/>
    <x v="188"/>
    <x v="86"/>
    <x v="2"/>
    <x v="17"/>
    <x v="0"/>
    <x v="0"/>
    <x v="75"/>
    <x v="3"/>
    <x v="4"/>
    <x v="20"/>
    <x v="16"/>
  </r>
  <r>
    <x v="0"/>
    <x v="0"/>
    <x v="69"/>
    <x v="0"/>
    <x v="14"/>
    <x v="1"/>
    <x v="68"/>
    <x v="5"/>
    <x v="122"/>
    <x v="34"/>
    <x v="92"/>
    <x v="86"/>
    <x v="2"/>
    <x v="17"/>
    <x v="0"/>
    <x v="0"/>
    <x v="76"/>
    <x v="3"/>
    <x v="4"/>
    <x v="20"/>
    <x v="17"/>
  </r>
  <r>
    <x v="0"/>
    <x v="21"/>
    <x v="14"/>
    <x v="0"/>
    <x v="15"/>
    <x v="1"/>
    <x v="156"/>
    <x v="15"/>
    <x v="141"/>
    <x v="238"/>
    <x v="150"/>
    <x v="113"/>
    <x v="31"/>
    <x v="16"/>
    <x v="0"/>
    <x v="0"/>
    <x v="122"/>
    <x v="3"/>
    <x v="4"/>
    <x v="7"/>
    <x v="18"/>
  </r>
  <r>
    <x v="0"/>
    <x v="69"/>
    <x v="64"/>
    <x v="0"/>
    <x v="16"/>
    <x v="3"/>
    <x v="150"/>
    <x v="174"/>
    <x v="198"/>
    <x v="145"/>
    <x v="102"/>
    <x v="115"/>
    <x v="91"/>
    <x v="16"/>
    <x v="0"/>
    <x v="0"/>
    <x v="85"/>
    <x v="3"/>
    <x v="4"/>
    <x v="7"/>
    <x v="19"/>
  </r>
  <r>
    <x v="0"/>
    <x v="31"/>
    <x v="53"/>
    <x v="0"/>
    <x v="16"/>
    <x v="3"/>
    <x v="144"/>
    <x v="176"/>
    <x v="122"/>
    <x v="41"/>
    <x v="102"/>
    <x v="115"/>
    <x v="91"/>
    <x v="16"/>
    <x v="0"/>
    <x v="0"/>
    <x v="85"/>
    <x v="3"/>
    <x v="4"/>
    <x v="7"/>
    <x v="20"/>
  </r>
  <r>
    <x v="0"/>
    <x v="11"/>
    <x v="19"/>
    <x v="0"/>
    <x v="16"/>
    <x v="3"/>
    <x v="145"/>
    <x v="176"/>
    <x v="122"/>
    <x v="41"/>
    <x v="103"/>
    <x v="115"/>
    <x v="60"/>
    <x v="16"/>
    <x v="0"/>
    <x v="0"/>
    <x v="85"/>
    <x v="3"/>
    <x v="4"/>
    <x v="7"/>
    <x v="21"/>
  </r>
  <r>
    <x v="0"/>
    <x v="57"/>
    <x v="1"/>
    <x v="0"/>
    <x v="16"/>
    <x v="3"/>
    <x v="151"/>
    <x v="174"/>
    <x v="198"/>
    <x v="145"/>
    <x v="103"/>
    <x v="115"/>
    <x v="60"/>
    <x v="16"/>
    <x v="0"/>
    <x v="0"/>
    <x v="85"/>
    <x v="3"/>
    <x v="4"/>
    <x v="7"/>
    <x v="22"/>
  </r>
  <r>
    <x v="0"/>
    <x v="26"/>
    <x v="44"/>
    <x v="0"/>
    <x v="17"/>
    <x v="8"/>
    <x v="146"/>
    <x v="176"/>
    <x v="122"/>
    <x v="41"/>
    <x v="254"/>
    <x v="115"/>
    <x v="91"/>
    <x v="16"/>
    <x v="0"/>
    <x v="0"/>
    <x v="86"/>
    <x v="3"/>
    <x v="4"/>
    <x v="7"/>
    <x v="23"/>
  </r>
  <r>
    <x v="0"/>
    <x v="65"/>
    <x v="37"/>
    <x v="0"/>
    <x v="17"/>
    <x v="8"/>
    <x v="154"/>
    <x v="174"/>
    <x v="198"/>
    <x v="145"/>
    <x v="254"/>
    <x v="115"/>
    <x v="91"/>
    <x v="16"/>
    <x v="0"/>
    <x v="0"/>
    <x v="86"/>
    <x v="3"/>
    <x v="4"/>
    <x v="7"/>
    <x v="24"/>
  </r>
  <r>
    <x v="1"/>
    <x v="0"/>
    <x v="35"/>
    <x v="0"/>
    <x v="18"/>
    <x v="3"/>
    <x v="96"/>
    <x v="250"/>
    <x v="17"/>
    <x v="13"/>
    <x v="17"/>
    <x v="62"/>
    <x v="0"/>
    <x v="0"/>
    <x v="0"/>
    <x v="0"/>
    <x v="124"/>
    <x v="3"/>
    <x v="4"/>
    <x v="20"/>
    <x v="25"/>
  </r>
  <r>
    <x v="1"/>
    <x v="0"/>
    <x v="32"/>
    <x v="0"/>
    <x v="18"/>
    <x v="8"/>
    <x v="96"/>
    <x v="250"/>
    <x v="17"/>
    <x v="13"/>
    <x v="17"/>
    <x v="62"/>
    <x v="0"/>
    <x v="0"/>
    <x v="0"/>
    <x v="0"/>
    <x v="124"/>
    <x v="3"/>
    <x v="4"/>
    <x v="20"/>
    <x v="26"/>
  </r>
  <r>
    <x v="2"/>
    <x v="60"/>
    <x v="161"/>
    <x v="0"/>
    <x v="19"/>
    <x v="10"/>
    <x v="230"/>
    <x v="337"/>
    <x v="242"/>
    <x v="208"/>
    <x v="57"/>
    <x v="54"/>
    <x v="49"/>
    <x v="8"/>
    <x v="14"/>
    <x v="0"/>
    <x v="67"/>
    <x v="3"/>
    <x v="4"/>
    <x v="1"/>
    <x v="27"/>
  </r>
  <r>
    <x v="2"/>
    <x v="0"/>
    <x v="101"/>
    <x v="0"/>
    <x v="19"/>
    <x v="3"/>
    <x v="230"/>
    <x v="337"/>
    <x v="242"/>
    <x v="208"/>
    <x v="57"/>
    <x v="54"/>
    <x v="80"/>
    <x v="10"/>
    <x v="0"/>
    <x v="0"/>
    <x v="67"/>
    <x v="3"/>
    <x v="4"/>
    <x v="1"/>
    <x v="28"/>
  </r>
  <r>
    <x v="2"/>
    <x v="0"/>
    <x v="135"/>
    <x v="0"/>
    <x v="20"/>
    <x v="8"/>
    <x v="181"/>
    <x v="2"/>
    <x v="79"/>
    <x v="190"/>
    <x v="39"/>
    <x v="54"/>
    <x v="83"/>
    <x v="15"/>
    <x v="0"/>
    <x v="0"/>
    <x v="68"/>
    <x v="3"/>
    <x v="4"/>
    <x v="1"/>
    <x v="29"/>
  </r>
  <r>
    <x v="2"/>
    <x v="0"/>
    <x v="128"/>
    <x v="0"/>
    <x v="20"/>
    <x v="3"/>
    <x v="181"/>
    <x v="2"/>
    <x v="79"/>
    <x v="190"/>
    <x v="39"/>
    <x v="54"/>
    <x v="79"/>
    <x v="13"/>
    <x v="0"/>
    <x v="0"/>
    <x v="68"/>
    <x v="3"/>
    <x v="4"/>
    <x v="1"/>
    <x v="30"/>
  </r>
  <r>
    <x v="2"/>
    <x v="0"/>
    <x v="53"/>
    <x v="0"/>
    <x v="20"/>
    <x v="10"/>
    <x v="181"/>
    <x v="2"/>
    <x v="79"/>
    <x v="190"/>
    <x v="39"/>
    <x v="54"/>
    <x v="81"/>
    <x v="17"/>
    <x v="0"/>
    <x v="0"/>
    <x v="68"/>
    <x v="3"/>
    <x v="4"/>
    <x v="1"/>
    <x v="31"/>
  </r>
  <r>
    <x v="2"/>
    <x v="0"/>
    <x v="154"/>
    <x v="0"/>
    <x v="21"/>
    <x v="9"/>
    <x v="108"/>
    <x v="3"/>
    <x v="81"/>
    <x v="207"/>
    <x v="128"/>
    <x v="55"/>
    <x v="0"/>
    <x v="0"/>
    <x v="0"/>
    <x v="0"/>
    <x v="69"/>
    <x v="3"/>
    <x v="4"/>
    <x v="1"/>
    <x v="32"/>
  </r>
  <r>
    <x v="2"/>
    <x v="0"/>
    <x v="156"/>
    <x v="0"/>
    <x v="22"/>
    <x v="5"/>
    <x v="19"/>
    <x v="211"/>
    <x v="113"/>
    <x v="209"/>
    <x v="243"/>
    <x v="54"/>
    <x v="0"/>
    <x v="0"/>
    <x v="0"/>
    <x v="0"/>
    <x v="70"/>
    <x v="3"/>
    <x v="4"/>
    <x v="1"/>
    <x v="33"/>
  </r>
  <r>
    <x v="2"/>
    <x v="0"/>
    <x v="128"/>
    <x v="0"/>
    <x v="23"/>
    <x v="5"/>
    <x v="18"/>
    <x v="206"/>
    <x v="112"/>
    <x v="210"/>
    <x v="243"/>
    <x v="54"/>
    <x v="0"/>
    <x v="0"/>
    <x v="0"/>
    <x v="0"/>
    <x v="71"/>
    <x v="3"/>
    <x v="4"/>
    <x v="1"/>
    <x v="34"/>
  </r>
  <r>
    <x v="2"/>
    <x v="0"/>
    <x v="69"/>
    <x v="0"/>
    <x v="24"/>
    <x v="3"/>
    <x v="6"/>
    <x v="169"/>
    <x v="173"/>
    <x v="174"/>
    <x v="140"/>
    <x v="54"/>
    <x v="0"/>
    <x v="0"/>
    <x v="0"/>
    <x v="0"/>
    <x v="72"/>
    <x v="3"/>
    <x v="4"/>
    <x v="1"/>
    <x v="35"/>
  </r>
  <r>
    <x v="2"/>
    <x v="0"/>
    <x v="92"/>
    <x v="0"/>
    <x v="25"/>
    <x v="2"/>
    <x v="5"/>
    <x v="55"/>
    <x v="173"/>
    <x v="173"/>
    <x v="141"/>
    <x v="53"/>
    <x v="0"/>
    <x v="0"/>
    <x v="0"/>
    <x v="0"/>
    <x v="73"/>
    <x v="3"/>
    <x v="4"/>
    <x v="1"/>
    <x v="36"/>
  </r>
  <r>
    <x v="2"/>
    <x v="0"/>
    <x v="101"/>
    <x v="0"/>
    <x v="26"/>
    <x v="5"/>
    <x v="20"/>
    <x v="30"/>
    <x v="114"/>
    <x v="205"/>
    <x v="128"/>
    <x v="53"/>
    <x v="0"/>
    <x v="0"/>
    <x v="0"/>
    <x v="0"/>
    <x v="74"/>
    <x v="3"/>
    <x v="4"/>
    <x v="1"/>
    <x v="37"/>
  </r>
  <r>
    <x v="2"/>
    <x v="77"/>
    <x v="157"/>
    <x v="0"/>
    <x v="27"/>
    <x v="9"/>
    <x v="62"/>
    <x v="213"/>
    <x v="32"/>
    <x v="206"/>
    <x v="154"/>
    <x v="53"/>
    <x v="0"/>
    <x v="0"/>
    <x v="0"/>
    <x v="0"/>
    <x v="77"/>
    <x v="3"/>
    <x v="4"/>
    <x v="1"/>
    <x v="38"/>
  </r>
  <r>
    <x v="2"/>
    <x v="86"/>
    <x v="121"/>
    <x v="2"/>
    <x v="27"/>
    <x v="10"/>
    <x v="62"/>
    <x v="185"/>
    <x v="244"/>
    <x v="206"/>
    <x v="154"/>
    <x v="53"/>
    <x v="0"/>
    <x v="0"/>
    <x v="0"/>
    <x v="0"/>
    <x v="77"/>
    <x v="3"/>
    <x v="4"/>
    <x v="1"/>
    <x v="39"/>
  </r>
  <r>
    <x v="2"/>
    <x v="87"/>
    <x v="0"/>
    <x v="2"/>
    <x v="27"/>
    <x v="6"/>
    <x v="62"/>
    <x v="185"/>
    <x v="71"/>
    <x v="206"/>
    <x v="154"/>
    <x v="53"/>
    <x v="0"/>
    <x v="0"/>
    <x v="0"/>
    <x v="0"/>
    <x v="77"/>
    <x v="3"/>
    <x v="4"/>
    <x v="1"/>
    <x v="40"/>
  </r>
  <r>
    <x v="2"/>
    <x v="58"/>
    <x v="0"/>
    <x v="2"/>
    <x v="27"/>
    <x v="5"/>
    <x v="62"/>
    <x v="185"/>
    <x v="115"/>
    <x v="206"/>
    <x v="154"/>
    <x v="53"/>
    <x v="0"/>
    <x v="0"/>
    <x v="0"/>
    <x v="0"/>
    <x v="77"/>
    <x v="3"/>
    <x v="4"/>
    <x v="1"/>
    <x v="41"/>
  </r>
  <r>
    <x v="2"/>
    <x v="0"/>
    <x v="156"/>
    <x v="0"/>
    <x v="28"/>
    <x v="6"/>
    <x v="172"/>
    <x v="184"/>
    <x v="71"/>
    <x v="183"/>
    <x v="156"/>
    <x v="54"/>
    <x v="0"/>
    <x v="0"/>
    <x v="0"/>
    <x v="1"/>
    <x v="78"/>
    <x v="9"/>
    <x v="4"/>
    <x v="1"/>
    <x v="42"/>
  </r>
  <r>
    <x v="2"/>
    <x v="111"/>
    <x v="0"/>
    <x v="2"/>
    <x v="28"/>
    <x v="6"/>
    <x v="172"/>
    <x v="23"/>
    <x v="71"/>
    <x v="231"/>
    <x v="279"/>
    <x v="56"/>
    <x v="0"/>
    <x v="0"/>
    <x v="0"/>
    <x v="1"/>
    <x v="78"/>
    <x v="3"/>
    <x v="4"/>
    <x v="1"/>
    <x v="43"/>
  </r>
  <r>
    <x v="2"/>
    <x v="61"/>
    <x v="0"/>
    <x v="2"/>
    <x v="28"/>
    <x v="6"/>
    <x v="172"/>
    <x v="22"/>
    <x v="71"/>
    <x v="231"/>
    <x v="279"/>
    <x v="56"/>
    <x v="0"/>
    <x v="0"/>
    <x v="0"/>
    <x v="1"/>
    <x v="78"/>
    <x v="3"/>
    <x v="4"/>
    <x v="1"/>
    <x v="44"/>
  </r>
  <r>
    <x v="2"/>
    <x v="121"/>
    <x v="0"/>
    <x v="2"/>
    <x v="29"/>
    <x v="9"/>
    <x v="177"/>
    <x v="85"/>
    <x v="156"/>
    <x v="179"/>
    <x v="189"/>
    <x v="82"/>
    <x v="0"/>
    <x v="0"/>
    <x v="0"/>
    <x v="1"/>
    <x v="79"/>
    <x v="3"/>
    <x v="0"/>
    <x v="1"/>
    <x v="45"/>
  </r>
  <r>
    <x v="2"/>
    <x v="76"/>
    <x v="0"/>
    <x v="2"/>
    <x v="29"/>
    <x v="9"/>
    <x v="168"/>
    <x v="294"/>
    <x v="107"/>
    <x v="176"/>
    <x v="186"/>
    <x v="75"/>
    <x v="0"/>
    <x v="0"/>
    <x v="0"/>
    <x v="1"/>
    <x v="79"/>
    <x v="3"/>
    <x v="0"/>
    <x v="1"/>
    <x v="46"/>
  </r>
  <r>
    <x v="2"/>
    <x v="76"/>
    <x v="0"/>
    <x v="2"/>
    <x v="29"/>
    <x v="9"/>
    <x v="168"/>
    <x v="199"/>
    <x v="107"/>
    <x v="180"/>
    <x v="190"/>
    <x v="82"/>
    <x v="0"/>
    <x v="0"/>
    <x v="0"/>
    <x v="1"/>
    <x v="79"/>
    <x v="3"/>
    <x v="0"/>
    <x v="1"/>
    <x v="47"/>
  </r>
  <r>
    <x v="2"/>
    <x v="64"/>
    <x v="0"/>
    <x v="2"/>
    <x v="29"/>
    <x v="9"/>
    <x v="168"/>
    <x v="298"/>
    <x v="107"/>
    <x v="199"/>
    <x v="193"/>
    <x v="75"/>
    <x v="0"/>
    <x v="0"/>
    <x v="0"/>
    <x v="1"/>
    <x v="79"/>
    <x v="3"/>
    <x v="0"/>
    <x v="1"/>
    <x v="48"/>
  </r>
  <r>
    <x v="2"/>
    <x v="61"/>
    <x v="0"/>
    <x v="2"/>
    <x v="29"/>
    <x v="9"/>
    <x v="168"/>
    <x v="327"/>
    <x v="107"/>
    <x v="180"/>
    <x v="186"/>
    <x v="75"/>
    <x v="0"/>
    <x v="0"/>
    <x v="0"/>
    <x v="1"/>
    <x v="79"/>
    <x v="3"/>
    <x v="0"/>
    <x v="1"/>
    <x v="49"/>
  </r>
  <r>
    <x v="2"/>
    <x v="61"/>
    <x v="0"/>
    <x v="2"/>
    <x v="29"/>
    <x v="9"/>
    <x v="168"/>
    <x v="215"/>
    <x v="107"/>
    <x v="194"/>
    <x v="135"/>
    <x v="75"/>
    <x v="0"/>
    <x v="0"/>
    <x v="0"/>
    <x v="1"/>
    <x v="79"/>
    <x v="3"/>
    <x v="0"/>
    <x v="1"/>
    <x v="50"/>
  </r>
  <r>
    <x v="2"/>
    <x v="61"/>
    <x v="0"/>
    <x v="2"/>
    <x v="29"/>
    <x v="9"/>
    <x v="168"/>
    <x v="9"/>
    <x v="107"/>
    <x v="222"/>
    <x v="87"/>
    <x v="75"/>
    <x v="0"/>
    <x v="0"/>
    <x v="0"/>
    <x v="1"/>
    <x v="79"/>
    <x v="3"/>
    <x v="0"/>
    <x v="1"/>
    <x v="51"/>
  </r>
  <r>
    <x v="2"/>
    <x v="54"/>
    <x v="0"/>
    <x v="2"/>
    <x v="29"/>
    <x v="9"/>
    <x v="168"/>
    <x v="204"/>
    <x v="107"/>
    <x v="202"/>
    <x v="186"/>
    <x v="75"/>
    <x v="0"/>
    <x v="0"/>
    <x v="0"/>
    <x v="1"/>
    <x v="79"/>
    <x v="3"/>
    <x v="0"/>
    <x v="1"/>
    <x v="52"/>
  </r>
  <r>
    <x v="2"/>
    <x v="54"/>
    <x v="0"/>
    <x v="2"/>
    <x v="29"/>
    <x v="9"/>
    <x v="168"/>
    <x v="200"/>
    <x v="107"/>
    <x v="215"/>
    <x v="160"/>
    <x v="75"/>
    <x v="0"/>
    <x v="0"/>
    <x v="0"/>
    <x v="1"/>
    <x v="79"/>
    <x v="3"/>
    <x v="0"/>
    <x v="1"/>
    <x v="53"/>
  </r>
  <r>
    <x v="2"/>
    <x v="54"/>
    <x v="0"/>
    <x v="2"/>
    <x v="29"/>
    <x v="9"/>
    <x v="168"/>
    <x v="203"/>
    <x v="107"/>
    <x v="192"/>
    <x v="41"/>
    <x v="75"/>
    <x v="0"/>
    <x v="0"/>
    <x v="0"/>
    <x v="1"/>
    <x v="79"/>
    <x v="3"/>
    <x v="0"/>
    <x v="1"/>
    <x v="54"/>
  </r>
  <r>
    <x v="2"/>
    <x v="0"/>
    <x v="0"/>
    <x v="2"/>
    <x v="29"/>
    <x v="9"/>
    <x v="168"/>
    <x v="296"/>
    <x v="107"/>
    <x v="180"/>
    <x v="186"/>
    <x v="0"/>
    <x v="0"/>
    <x v="0"/>
    <x v="0"/>
    <x v="1"/>
    <x v="79"/>
    <x v="3"/>
    <x v="0"/>
    <x v="1"/>
    <x v="55"/>
  </r>
  <r>
    <x v="2"/>
    <x v="0"/>
    <x v="0"/>
    <x v="2"/>
    <x v="29"/>
    <x v="9"/>
    <x v="168"/>
    <x v="160"/>
    <x v="107"/>
    <x v="195"/>
    <x v="158"/>
    <x v="75"/>
    <x v="0"/>
    <x v="0"/>
    <x v="0"/>
    <x v="1"/>
    <x v="79"/>
    <x v="3"/>
    <x v="0"/>
    <x v="1"/>
    <x v="56"/>
  </r>
  <r>
    <x v="2"/>
    <x v="0"/>
    <x v="0"/>
    <x v="2"/>
    <x v="29"/>
    <x v="9"/>
    <x v="168"/>
    <x v="166"/>
    <x v="107"/>
    <x v="180"/>
    <x v="186"/>
    <x v="75"/>
    <x v="0"/>
    <x v="0"/>
    <x v="0"/>
    <x v="1"/>
    <x v="79"/>
    <x v="3"/>
    <x v="0"/>
    <x v="1"/>
    <x v="57"/>
  </r>
  <r>
    <x v="2"/>
    <x v="0"/>
    <x v="0"/>
    <x v="2"/>
    <x v="29"/>
    <x v="9"/>
    <x v="168"/>
    <x v="222"/>
    <x v="107"/>
    <x v="180"/>
    <x v="186"/>
    <x v="75"/>
    <x v="0"/>
    <x v="0"/>
    <x v="0"/>
    <x v="1"/>
    <x v="79"/>
    <x v="3"/>
    <x v="0"/>
    <x v="1"/>
    <x v="58"/>
  </r>
  <r>
    <x v="2"/>
    <x v="0"/>
    <x v="0"/>
    <x v="2"/>
    <x v="29"/>
    <x v="9"/>
    <x v="168"/>
    <x v="224"/>
    <x v="107"/>
    <x v="180"/>
    <x v="186"/>
    <x v="75"/>
    <x v="0"/>
    <x v="0"/>
    <x v="0"/>
    <x v="1"/>
    <x v="79"/>
    <x v="3"/>
    <x v="0"/>
    <x v="1"/>
    <x v="59"/>
  </r>
  <r>
    <x v="2"/>
    <x v="0"/>
    <x v="0"/>
    <x v="2"/>
    <x v="29"/>
    <x v="9"/>
    <x v="168"/>
    <x v="225"/>
    <x v="107"/>
    <x v="180"/>
    <x v="186"/>
    <x v="75"/>
    <x v="0"/>
    <x v="0"/>
    <x v="0"/>
    <x v="1"/>
    <x v="79"/>
    <x v="3"/>
    <x v="0"/>
    <x v="1"/>
    <x v="60"/>
  </r>
  <r>
    <x v="2"/>
    <x v="0"/>
    <x v="0"/>
    <x v="2"/>
    <x v="29"/>
    <x v="9"/>
    <x v="177"/>
    <x v="89"/>
    <x v="107"/>
    <x v="159"/>
    <x v="187"/>
    <x v="82"/>
    <x v="0"/>
    <x v="0"/>
    <x v="0"/>
    <x v="1"/>
    <x v="79"/>
    <x v="3"/>
    <x v="0"/>
    <x v="1"/>
    <x v="61"/>
  </r>
  <r>
    <x v="2"/>
    <x v="0"/>
    <x v="0"/>
    <x v="2"/>
    <x v="29"/>
    <x v="9"/>
    <x v="168"/>
    <x v="265"/>
    <x v="107"/>
    <x v="180"/>
    <x v="186"/>
    <x v="75"/>
    <x v="0"/>
    <x v="0"/>
    <x v="0"/>
    <x v="1"/>
    <x v="79"/>
    <x v="3"/>
    <x v="0"/>
    <x v="1"/>
    <x v="62"/>
  </r>
  <r>
    <x v="2"/>
    <x v="0"/>
    <x v="0"/>
    <x v="2"/>
    <x v="29"/>
    <x v="9"/>
    <x v="168"/>
    <x v="292"/>
    <x v="107"/>
    <x v="181"/>
    <x v="186"/>
    <x v="75"/>
    <x v="0"/>
    <x v="0"/>
    <x v="0"/>
    <x v="1"/>
    <x v="79"/>
    <x v="3"/>
    <x v="0"/>
    <x v="1"/>
    <x v="63"/>
  </r>
  <r>
    <x v="2"/>
    <x v="0"/>
    <x v="0"/>
    <x v="2"/>
    <x v="29"/>
    <x v="9"/>
    <x v="168"/>
    <x v="295"/>
    <x v="107"/>
    <x v="198"/>
    <x v="186"/>
    <x v="75"/>
    <x v="0"/>
    <x v="0"/>
    <x v="0"/>
    <x v="1"/>
    <x v="79"/>
    <x v="3"/>
    <x v="0"/>
    <x v="1"/>
    <x v="64"/>
  </r>
  <r>
    <x v="2"/>
    <x v="0"/>
    <x v="0"/>
    <x v="2"/>
    <x v="29"/>
    <x v="6"/>
    <x v="172"/>
    <x v="37"/>
    <x v="107"/>
    <x v="157"/>
    <x v="192"/>
    <x v="56"/>
    <x v="0"/>
    <x v="0"/>
    <x v="0"/>
    <x v="1"/>
    <x v="78"/>
    <x v="3"/>
    <x v="4"/>
    <x v="1"/>
    <x v="65"/>
  </r>
  <r>
    <x v="2"/>
    <x v="0"/>
    <x v="0"/>
    <x v="2"/>
    <x v="29"/>
    <x v="6"/>
    <x v="172"/>
    <x v="38"/>
    <x v="107"/>
    <x v="182"/>
    <x v="255"/>
    <x v="56"/>
    <x v="0"/>
    <x v="0"/>
    <x v="0"/>
    <x v="1"/>
    <x v="78"/>
    <x v="3"/>
    <x v="4"/>
    <x v="1"/>
    <x v="66"/>
  </r>
  <r>
    <x v="2"/>
    <x v="0"/>
    <x v="0"/>
    <x v="2"/>
    <x v="29"/>
    <x v="9"/>
    <x v="168"/>
    <x v="226"/>
    <x v="107"/>
    <x v="180"/>
    <x v="186"/>
    <x v="75"/>
    <x v="0"/>
    <x v="0"/>
    <x v="0"/>
    <x v="1"/>
    <x v="79"/>
    <x v="3"/>
    <x v="0"/>
    <x v="1"/>
    <x v="67"/>
  </r>
  <r>
    <x v="2"/>
    <x v="0"/>
    <x v="0"/>
    <x v="2"/>
    <x v="29"/>
    <x v="9"/>
    <x v="177"/>
    <x v="86"/>
    <x v="156"/>
    <x v="158"/>
    <x v="65"/>
    <x v="82"/>
    <x v="0"/>
    <x v="0"/>
    <x v="0"/>
    <x v="1"/>
    <x v="79"/>
    <x v="3"/>
    <x v="0"/>
    <x v="1"/>
    <x v="68"/>
  </r>
  <r>
    <x v="3"/>
    <x v="50"/>
    <x v="0"/>
    <x v="2"/>
    <x v="48"/>
    <x v="6"/>
    <x v="16"/>
    <x v="46"/>
    <x v="94"/>
    <x v="175"/>
    <x v="287"/>
    <x v="8"/>
    <x v="9"/>
    <x v="4"/>
    <x v="6"/>
    <x v="1"/>
    <x v="0"/>
    <x v="3"/>
    <x v="5"/>
    <x v="15"/>
    <x v="95"/>
  </r>
  <r>
    <x v="3"/>
    <x v="2"/>
    <x v="16"/>
    <x v="0"/>
    <x v="30"/>
    <x v="9"/>
    <x v="36"/>
    <x v="239"/>
    <x v="240"/>
    <x v="156"/>
    <x v="46"/>
    <x v="29"/>
    <x v="8"/>
    <x v="17"/>
    <x v="0"/>
    <x v="0"/>
    <x v="0"/>
    <x v="3"/>
    <x v="4"/>
    <x v="15"/>
    <x v="69"/>
  </r>
  <r>
    <x v="3"/>
    <x v="32"/>
    <x v="119"/>
    <x v="0"/>
    <x v="31"/>
    <x v="10"/>
    <x v="227"/>
    <x v="281"/>
    <x v="243"/>
    <x v="230"/>
    <x v="85"/>
    <x v="128"/>
    <x v="7"/>
    <x v="9"/>
    <x v="0"/>
    <x v="0"/>
    <x v="0"/>
    <x v="3"/>
    <x v="4"/>
    <x v="15"/>
    <x v="70"/>
  </r>
  <r>
    <x v="3"/>
    <x v="12"/>
    <x v="54"/>
    <x v="0"/>
    <x v="31"/>
    <x v="10"/>
    <x v="227"/>
    <x v="281"/>
    <x v="243"/>
    <x v="230"/>
    <x v="85"/>
    <x v="128"/>
    <x v="7"/>
    <x v="9"/>
    <x v="0"/>
    <x v="0"/>
    <x v="0"/>
    <x v="3"/>
    <x v="4"/>
    <x v="15"/>
    <x v="71"/>
  </r>
  <r>
    <x v="3"/>
    <x v="13"/>
    <x v="55"/>
    <x v="0"/>
    <x v="32"/>
    <x v="3"/>
    <x v="179"/>
    <x v="279"/>
    <x v="235"/>
    <x v="229"/>
    <x v="45"/>
    <x v="12"/>
    <x v="7"/>
    <x v="9"/>
    <x v="0"/>
    <x v="0"/>
    <x v="0"/>
    <x v="3"/>
    <x v="4"/>
    <x v="15"/>
    <x v="72"/>
  </r>
  <r>
    <x v="3"/>
    <x v="4"/>
    <x v="28"/>
    <x v="0"/>
    <x v="32"/>
    <x v="10"/>
    <x v="179"/>
    <x v="279"/>
    <x v="235"/>
    <x v="229"/>
    <x v="45"/>
    <x v="12"/>
    <x v="7"/>
    <x v="9"/>
    <x v="0"/>
    <x v="0"/>
    <x v="0"/>
    <x v="3"/>
    <x v="4"/>
    <x v="15"/>
    <x v="73"/>
  </r>
  <r>
    <x v="3"/>
    <x v="40"/>
    <x v="0"/>
    <x v="2"/>
    <x v="33"/>
    <x v="9"/>
    <x v="158"/>
    <x v="14"/>
    <x v="184"/>
    <x v="217"/>
    <x v="44"/>
    <x v="27"/>
    <x v="6"/>
    <x v="4"/>
    <x v="0"/>
    <x v="0"/>
    <x v="0"/>
    <x v="3"/>
    <x v="4"/>
    <x v="15"/>
    <x v="74"/>
  </r>
  <r>
    <x v="3"/>
    <x v="18"/>
    <x v="72"/>
    <x v="0"/>
    <x v="34"/>
    <x v="10"/>
    <x v="228"/>
    <x v="281"/>
    <x v="243"/>
    <x v="178"/>
    <x v="85"/>
    <x v="12"/>
    <x v="7"/>
    <x v="13"/>
    <x v="0"/>
    <x v="0"/>
    <x v="0"/>
    <x v="3"/>
    <x v="4"/>
    <x v="15"/>
    <x v="75"/>
  </r>
  <r>
    <x v="3"/>
    <x v="8"/>
    <x v="36"/>
    <x v="0"/>
    <x v="34"/>
    <x v="10"/>
    <x v="228"/>
    <x v="281"/>
    <x v="243"/>
    <x v="178"/>
    <x v="85"/>
    <x v="12"/>
    <x v="7"/>
    <x v="13"/>
    <x v="0"/>
    <x v="0"/>
    <x v="0"/>
    <x v="3"/>
    <x v="4"/>
    <x v="15"/>
    <x v="76"/>
  </r>
  <r>
    <x v="3"/>
    <x v="19"/>
    <x v="74"/>
    <x v="0"/>
    <x v="35"/>
    <x v="6"/>
    <x v="207"/>
    <x v="26"/>
    <x v="70"/>
    <x v="236"/>
    <x v="81"/>
    <x v="32"/>
    <x v="9"/>
    <x v="4"/>
    <x v="0"/>
    <x v="1"/>
    <x v="0"/>
    <x v="9"/>
    <x v="4"/>
    <x v="15"/>
    <x v="77"/>
  </r>
  <r>
    <x v="3"/>
    <x v="10"/>
    <x v="45"/>
    <x v="0"/>
    <x v="36"/>
    <x v="3"/>
    <x v="84"/>
    <x v="17"/>
    <x v="78"/>
    <x v="188"/>
    <x v="75"/>
    <x v="127"/>
    <x v="7"/>
    <x v="17"/>
    <x v="0"/>
    <x v="0"/>
    <x v="0"/>
    <x v="3"/>
    <x v="4"/>
    <x v="15"/>
    <x v="78"/>
  </r>
  <r>
    <x v="3"/>
    <x v="8"/>
    <x v="36"/>
    <x v="0"/>
    <x v="36"/>
    <x v="3"/>
    <x v="84"/>
    <x v="17"/>
    <x v="78"/>
    <x v="188"/>
    <x v="75"/>
    <x v="128"/>
    <x v="7"/>
    <x v="17"/>
    <x v="0"/>
    <x v="0"/>
    <x v="0"/>
    <x v="3"/>
    <x v="4"/>
    <x v="15"/>
    <x v="79"/>
  </r>
  <r>
    <x v="3"/>
    <x v="3"/>
    <x v="20"/>
    <x v="0"/>
    <x v="36"/>
    <x v="8"/>
    <x v="84"/>
    <x v="17"/>
    <x v="78"/>
    <x v="188"/>
    <x v="75"/>
    <x v="127"/>
    <x v="7"/>
    <x v="17"/>
    <x v="0"/>
    <x v="0"/>
    <x v="0"/>
    <x v="3"/>
    <x v="4"/>
    <x v="15"/>
    <x v="80"/>
  </r>
  <r>
    <x v="3"/>
    <x v="14"/>
    <x v="60"/>
    <x v="0"/>
    <x v="37"/>
    <x v="2"/>
    <x v="84"/>
    <x v="52"/>
    <x v="77"/>
    <x v="187"/>
    <x v="168"/>
    <x v="127"/>
    <x v="7"/>
    <x v="17"/>
    <x v="0"/>
    <x v="0"/>
    <x v="0"/>
    <x v="3"/>
    <x v="4"/>
    <x v="15"/>
    <x v="81"/>
  </r>
  <r>
    <x v="3"/>
    <x v="118"/>
    <x v="0"/>
    <x v="2"/>
    <x v="38"/>
    <x v="7"/>
    <x v="205"/>
    <x v="150"/>
    <x v="36"/>
    <x v="160"/>
    <x v="167"/>
    <x v="20"/>
    <x v="9"/>
    <x v="4"/>
    <x v="0"/>
    <x v="1"/>
    <x v="0"/>
    <x v="3"/>
    <x v="6"/>
    <x v="15"/>
    <x v="82"/>
  </r>
  <r>
    <x v="3"/>
    <x v="25"/>
    <x v="99"/>
    <x v="0"/>
    <x v="39"/>
    <x v="10"/>
    <x v="131"/>
    <x v="47"/>
    <x v="203"/>
    <x v="211"/>
    <x v="264"/>
    <x v="126"/>
    <x v="9"/>
    <x v="4"/>
    <x v="0"/>
    <x v="0"/>
    <x v="0"/>
    <x v="3"/>
    <x v="4"/>
    <x v="15"/>
    <x v="83"/>
  </r>
  <r>
    <x v="3"/>
    <x v="23"/>
    <x v="88"/>
    <x v="0"/>
    <x v="40"/>
    <x v="5"/>
    <x v="123"/>
    <x v="45"/>
    <x v="96"/>
    <x v="197"/>
    <x v="285"/>
    <x v="125"/>
    <x v="9"/>
    <x v="4"/>
    <x v="0"/>
    <x v="0"/>
    <x v="0"/>
    <x v="3"/>
    <x v="4"/>
    <x v="15"/>
    <x v="84"/>
  </r>
  <r>
    <x v="3"/>
    <x v="14"/>
    <x v="60"/>
    <x v="0"/>
    <x v="40"/>
    <x v="5"/>
    <x v="123"/>
    <x v="45"/>
    <x v="96"/>
    <x v="197"/>
    <x v="285"/>
    <x v="32"/>
    <x v="9"/>
    <x v="4"/>
    <x v="0"/>
    <x v="0"/>
    <x v="0"/>
    <x v="3"/>
    <x v="4"/>
    <x v="15"/>
    <x v="85"/>
  </r>
  <r>
    <x v="3"/>
    <x v="4"/>
    <x v="28"/>
    <x v="0"/>
    <x v="40"/>
    <x v="9"/>
    <x v="123"/>
    <x v="45"/>
    <x v="96"/>
    <x v="197"/>
    <x v="285"/>
    <x v="125"/>
    <x v="9"/>
    <x v="4"/>
    <x v="0"/>
    <x v="0"/>
    <x v="0"/>
    <x v="3"/>
    <x v="4"/>
    <x v="15"/>
    <x v="86"/>
  </r>
  <r>
    <x v="3"/>
    <x v="46"/>
    <x v="140"/>
    <x v="0"/>
    <x v="41"/>
    <x v="5"/>
    <x v="135"/>
    <x v="44"/>
    <x v="95"/>
    <x v="233"/>
    <x v="286"/>
    <x v="8"/>
    <x v="9"/>
    <x v="4"/>
    <x v="0"/>
    <x v="0"/>
    <x v="0"/>
    <x v="3"/>
    <x v="4"/>
    <x v="15"/>
    <x v="87"/>
  </r>
  <r>
    <x v="3"/>
    <x v="71"/>
    <x v="0"/>
    <x v="2"/>
    <x v="41"/>
    <x v="5"/>
    <x v="135"/>
    <x v="44"/>
    <x v="95"/>
    <x v="233"/>
    <x v="286"/>
    <x v="8"/>
    <x v="9"/>
    <x v="4"/>
    <x v="0"/>
    <x v="0"/>
    <x v="0"/>
    <x v="3"/>
    <x v="4"/>
    <x v="15"/>
    <x v="88"/>
  </r>
  <r>
    <x v="3"/>
    <x v="88"/>
    <x v="0"/>
    <x v="2"/>
    <x v="42"/>
    <x v="7"/>
    <x v="1"/>
    <x v="197"/>
    <x v="13"/>
    <x v="227"/>
    <x v="166"/>
    <x v="9"/>
    <x v="9"/>
    <x v="4"/>
    <x v="0"/>
    <x v="1"/>
    <x v="0"/>
    <x v="3"/>
    <x v="6"/>
    <x v="15"/>
    <x v="89"/>
  </r>
  <r>
    <x v="3"/>
    <x v="101"/>
    <x v="0"/>
    <x v="2"/>
    <x v="43"/>
    <x v="7"/>
    <x v="147"/>
    <x v="205"/>
    <x v="74"/>
    <x v="216"/>
    <x v="191"/>
    <x v="30"/>
    <x v="9"/>
    <x v="4"/>
    <x v="0"/>
    <x v="1"/>
    <x v="0"/>
    <x v="3"/>
    <x v="6"/>
    <x v="15"/>
    <x v="90"/>
  </r>
  <r>
    <x v="3"/>
    <x v="106"/>
    <x v="0"/>
    <x v="2"/>
    <x v="44"/>
    <x v="7"/>
    <x v="86"/>
    <x v="164"/>
    <x v="72"/>
    <x v="213"/>
    <x v="86"/>
    <x v="7"/>
    <x v="9"/>
    <x v="4"/>
    <x v="0"/>
    <x v="1"/>
    <x v="0"/>
    <x v="3"/>
    <x v="6"/>
    <x v="15"/>
    <x v="91"/>
  </r>
  <r>
    <x v="3"/>
    <x v="102"/>
    <x v="0"/>
    <x v="2"/>
    <x v="45"/>
    <x v="7"/>
    <x v="85"/>
    <x v="258"/>
    <x v="72"/>
    <x v="212"/>
    <x v="86"/>
    <x v="7"/>
    <x v="9"/>
    <x v="4"/>
    <x v="0"/>
    <x v="1"/>
    <x v="0"/>
    <x v="3"/>
    <x v="6"/>
    <x v="15"/>
    <x v="92"/>
  </r>
  <r>
    <x v="3"/>
    <x v="126"/>
    <x v="0"/>
    <x v="2"/>
    <x v="46"/>
    <x v="7"/>
    <x v="46"/>
    <x v="94"/>
    <x v="192"/>
    <x v="225"/>
    <x v="162"/>
    <x v="30"/>
    <x v="9"/>
    <x v="4"/>
    <x v="0"/>
    <x v="1"/>
    <x v="0"/>
    <x v="3"/>
    <x v="6"/>
    <x v="15"/>
    <x v="93"/>
  </r>
  <r>
    <x v="3"/>
    <x v="129"/>
    <x v="0"/>
    <x v="2"/>
    <x v="47"/>
    <x v="7"/>
    <x v="44"/>
    <x v="87"/>
    <x v="193"/>
    <x v="235"/>
    <x v="161"/>
    <x v="30"/>
    <x v="9"/>
    <x v="4"/>
    <x v="0"/>
    <x v="1"/>
    <x v="0"/>
    <x v="3"/>
    <x v="6"/>
    <x v="15"/>
    <x v="94"/>
  </r>
  <r>
    <x v="3"/>
    <x v="88"/>
    <x v="0"/>
    <x v="2"/>
    <x v="49"/>
    <x v="7"/>
    <x v="167"/>
    <x v="336"/>
    <x v="73"/>
    <x v="191"/>
    <x v="283"/>
    <x v="30"/>
    <x v="9"/>
    <x v="4"/>
    <x v="0"/>
    <x v="1"/>
    <x v="0"/>
    <x v="3"/>
    <x v="5"/>
    <x v="15"/>
    <x v="96"/>
  </r>
  <r>
    <x v="3"/>
    <x v="101"/>
    <x v="0"/>
    <x v="2"/>
    <x v="50"/>
    <x v="7"/>
    <x v="50"/>
    <x v="92"/>
    <x v="75"/>
    <x v="193"/>
    <x v="157"/>
    <x v="30"/>
    <x v="9"/>
    <x v="4"/>
    <x v="0"/>
    <x v="1"/>
    <x v="0"/>
    <x v="3"/>
    <x v="5"/>
    <x v="15"/>
    <x v="97"/>
  </r>
  <r>
    <x v="3"/>
    <x v="36"/>
    <x v="126"/>
    <x v="0"/>
    <x v="51"/>
    <x v="5"/>
    <x v="134"/>
    <x v="43"/>
    <x v="94"/>
    <x v="234"/>
    <x v="286"/>
    <x v="8"/>
    <x v="9"/>
    <x v="4"/>
    <x v="0"/>
    <x v="0"/>
    <x v="0"/>
    <x v="3"/>
    <x v="4"/>
    <x v="15"/>
    <x v="98"/>
  </r>
  <r>
    <x v="4"/>
    <x v="22"/>
    <x v="165"/>
    <x v="0"/>
    <x v="52"/>
    <x v="10"/>
    <x v="213"/>
    <x v="338"/>
    <x v="241"/>
    <x v="264"/>
    <x v="56"/>
    <x v="116"/>
    <x v="10"/>
    <x v="0"/>
    <x v="0"/>
    <x v="0"/>
    <x v="45"/>
    <x v="3"/>
    <x v="4"/>
    <x v="9"/>
    <x v="99"/>
  </r>
  <r>
    <x v="4"/>
    <x v="0"/>
    <x v="83"/>
    <x v="0"/>
    <x v="52"/>
    <x v="3"/>
    <x v="213"/>
    <x v="338"/>
    <x v="241"/>
    <x v="264"/>
    <x v="56"/>
    <x v="116"/>
    <x v="10"/>
    <x v="0"/>
    <x v="0"/>
    <x v="0"/>
    <x v="46"/>
    <x v="3"/>
    <x v="4"/>
    <x v="9"/>
    <x v="100"/>
  </r>
  <r>
    <x v="4"/>
    <x v="0"/>
    <x v="29"/>
    <x v="0"/>
    <x v="53"/>
    <x v="3"/>
    <x v="180"/>
    <x v="161"/>
    <x v="76"/>
    <x v="252"/>
    <x v="38"/>
    <x v="116"/>
    <x v="10"/>
    <x v="0"/>
    <x v="0"/>
    <x v="0"/>
    <x v="46"/>
    <x v="3"/>
    <x v="4"/>
    <x v="15"/>
    <x v="101"/>
  </r>
  <r>
    <x v="4"/>
    <x v="0"/>
    <x v="12"/>
    <x v="0"/>
    <x v="53"/>
    <x v="8"/>
    <x v="180"/>
    <x v="161"/>
    <x v="76"/>
    <x v="252"/>
    <x v="38"/>
    <x v="116"/>
    <x v="10"/>
    <x v="0"/>
    <x v="0"/>
    <x v="0"/>
    <x v="47"/>
    <x v="3"/>
    <x v="4"/>
    <x v="15"/>
    <x v="102"/>
  </r>
  <r>
    <x v="4"/>
    <x v="0"/>
    <x v="79"/>
    <x v="0"/>
    <x v="54"/>
    <x v="5"/>
    <x v="119"/>
    <x v="271"/>
    <x v="88"/>
    <x v="127"/>
    <x v="129"/>
    <x v="119"/>
    <x v="15"/>
    <x v="0"/>
    <x v="0"/>
    <x v="0"/>
    <x v="38"/>
    <x v="3"/>
    <x v="4"/>
    <x v="2"/>
    <x v="103"/>
  </r>
  <r>
    <x v="4"/>
    <x v="0"/>
    <x v="77"/>
    <x v="0"/>
    <x v="54"/>
    <x v="10"/>
    <x v="119"/>
    <x v="271"/>
    <x v="88"/>
    <x v="127"/>
    <x v="129"/>
    <x v="119"/>
    <x v="10"/>
    <x v="0"/>
    <x v="0"/>
    <x v="0"/>
    <x v="45"/>
    <x v="3"/>
    <x v="4"/>
    <x v="2"/>
    <x v="104"/>
  </r>
  <r>
    <x v="4"/>
    <x v="95"/>
    <x v="70"/>
    <x v="0"/>
    <x v="54"/>
    <x v="6"/>
    <x v="119"/>
    <x v="271"/>
    <x v="88"/>
    <x v="127"/>
    <x v="129"/>
    <x v="120"/>
    <x v="15"/>
    <x v="3"/>
    <x v="0"/>
    <x v="1"/>
    <x v="48"/>
    <x v="9"/>
    <x v="4"/>
    <x v="2"/>
    <x v="105"/>
  </r>
  <r>
    <x v="4"/>
    <x v="0"/>
    <x v="49"/>
    <x v="0"/>
    <x v="54"/>
    <x v="3"/>
    <x v="119"/>
    <x v="271"/>
    <x v="88"/>
    <x v="127"/>
    <x v="129"/>
    <x v="119"/>
    <x v="10"/>
    <x v="0"/>
    <x v="0"/>
    <x v="0"/>
    <x v="46"/>
    <x v="3"/>
    <x v="4"/>
    <x v="2"/>
    <x v="106"/>
  </r>
  <r>
    <x v="4"/>
    <x v="0"/>
    <x v="40"/>
    <x v="0"/>
    <x v="54"/>
    <x v="9"/>
    <x v="119"/>
    <x v="271"/>
    <x v="88"/>
    <x v="127"/>
    <x v="129"/>
    <x v="120"/>
    <x v="15"/>
    <x v="3"/>
    <x v="0"/>
    <x v="0"/>
    <x v="44"/>
    <x v="3"/>
    <x v="4"/>
    <x v="2"/>
    <x v="107"/>
  </r>
  <r>
    <x v="4"/>
    <x v="0"/>
    <x v="13"/>
    <x v="0"/>
    <x v="54"/>
    <x v="8"/>
    <x v="119"/>
    <x v="271"/>
    <x v="88"/>
    <x v="127"/>
    <x v="129"/>
    <x v="119"/>
    <x v="10"/>
    <x v="0"/>
    <x v="0"/>
    <x v="0"/>
    <x v="47"/>
    <x v="3"/>
    <x v="4"/>
    <x v="2"/>
    <x v="108"/>
  </r>
  <r>
    <x v="4"/>
    <x v="0"/>
    <x v="150"/>
    <x v="0"/>
    <x v="55"/>
    <x v="5"/>
    <x v="114"/>
    <x v="190"/>
    <x v="89"/>
    <x v="128"/>
    <x v="242"/>
    <x v="119"/>
    <x v="16"/>
    <x v="0"/>
    <x v="0"/>
    <x v="0"/>
    <x v="39"/>
    <x v="3"/>
    <x v="4"/>
    <x v="2"/>
    <x v="109"/>
  </r>
  <r>
    <x v="4"/>
    <x v="0"/>
    <x v="129"/>
    <x v="0"/>
    <x v="56"/>
    <x v="5"/>
    <x v="111"/>
    <x v="189"/>
    <x v="87"/>
    <x v="126"/>
    <x v="242"/>
    <x v="119"/>
    <x v="10"/>
    <x v="0"/>
    <x v="0"/>
    <x v="0"/>
    <x v="40"/>
    <x v="3"/>
    <x v="4"/>
    <x v="2"/>
    <x v="110"/>
  </r>
  <r>
    <x v="4"/>
    <x v="0"/>
    <x v="6"/>
    <x v="0"/>
    <x v="57"/>
    <x v="3"/>
    <x v="178"/>
    <x v="286"/>
    <x v="47"/>
    <x v="103"/>
    <x v="24"/>
    <x v="116"/>
    <x v="14"/>
    <x v="0"/>
    <x v="0"/>
    <x v="0"/>
    <x v="46"/>
    <x v="3"/>
    <x v="4"/>
    <x v="15"/>
    <x v="111"/>
  </r>
  <r>
    <x v="4"/>
    <x v="0"/>
    <x v="5"/>
    <x v="0"/>
    <x v="57"/>
    <x v="8"/>
    <x v="178"/>
    <x v="286"/>
    <x v="47"/>
    <x v="103"/>
    <x v="24"/>
    <x v="116"/>
    <x v="14"/>
    <x v="0"/>
    <x v="0"/>
    <x v="0"/>
    <x v="47"/>
    <x v="3"/>
    <x v="4"/>
    <x v="15"/>
    <x v="112"/>
  </r>
  <r>
    <x v="4"/>
    <x v="0"/>
    <x v="56"/>
    <x v="0"/>
    <x v="58"/>
    <x v="3"/>
    <x v="11"/>
    <x v="170"/>
    <x v="172"/>
    <x v="256"/>
    <x v="142"/>
    <x v="117"/>
    <x v="12"/>
    <x v="0"/>
    <x v="0"/>
    <x v="0"/>
    <x v="46"/>
    <x v="3"/>
    <x v="4"/>
    <x v="15"/>
    <x v="113"/>
  </r>
  <r>
    <x v="4"/>
    <x v="0"/>
    <x v="39"/>
    <x v="0"/>
    <x v="58"/>
    <x v="2"/>
    <x v="11"/>
    <x v="170"/>
    <x v="172"/>
    <x v="256"/>
    <x v="142"/>
    <x v="117"/>
    <x v="12"/>
    <x v="0"/>
    <x v="0"/>
    <x v="0"/>
    <x v="41"/>
    <x v="3"/>
    <x v="4"/>
    <x v="15"/>
    <x v="114"/>
  </r>
  <r>
    <x v="4"/>
    <x v="0"/>
    <x v="103"/>
    <x v="0"/>
    <x v="59"/>
    <x v="2"/>
    <x v="9"/>
    <x v="54"/>
    <x v="170"/>
    <x v="255"/>
    <x v="69"/>
    <x v="117"/>
    <x v="12"/>
    <x v="0"/>
    <x v="0"/>
    <x v="0"/>
    <x v="42"/>
    <x v="3"/>
    <x v="4"/>
    <x v="21"/>
    <x v="115"/>
  </r>
  <r>
    <x v="4"/>
    <x v="0"/>
    <x v="11"/>
    <x v="0"/>
    <x v="60"/>
    <x v="2"/>
    <x v="8"/>
    <x v="56"/>
    <x v="175"/>
    <x v="254"/>
    <x v="199"/>
    <x v="122"/>
    <x v="13"/>
    <x v="5"/>
    <x v="0"/>
    <x v="0"/>
    <x v="43"/>
    <x v="3"/>
    <x v="4"/>
    <x v="21"/>
    <x v="116"/>
  </r>
  <r>
    <x v="4"/>
    <x v="117"/>
    <x v="0"/>
    <x v="2"/>
    <x v="61"/>
    <x v="7"/>
    <x v="170"/>
    <x v="223"/>
    <x v="111"/>
    <x v="117"/>
    <x v="155"/>
    <x v="120"/>
    <x v="15"/>
    <x v="3"/>
    <x v="0"/>
    <x v="0"/>
    <x v="0"/>
    <x v="3"/>
    <x v="4"/>
    <x v="2"/>
    <x v="117"/>
  </r>
  <r>
    <x v="4"/>
    <x v="61"/>
    <x v="0"/>
    <x v="2"/>
    <x v="62"/>
    <x v="7"/>
    <x v="142"/>
    <x v="91"/>
    <x v="91"/>
    <x v="135"/>
    <x v="20"/>
    <x v="121"/>
    <x v="15"/>
    <x v="3"/>
    <x v="0"/>
    <x v="1"/>
    <x v="0"/>
    <x v="9"/>
    <x v="0"/>
    <x v="2"/>
    <x v="118"/>
  </r>
  <r>
    <x v="4"/>
    <x v="61"/>
    <x v="0"/>
    <x v="2"/>
    <x v="63"/>
    <x v="7"/>
    <x v="47"/>
    <x v="156"/>
    <x v="52"/>
    <x v="95"/>
    <x v="16"/>
    <x v="121"/>
    <x v="15"/>
    <x v="3"/>
    <x v="0"/>
    <x v="1"/>
    <x v="0"/>
    <x v="9"/>
    <x v="0"/>
    <x v="2"/>
    <x v="119"/>
  </r>
  <r>
    <x v="4"/>
    <x v="83"/>
    <x v="0"/>
    <x v="2"/>
    <x v="64"/>
    <x v="7"/>
    <x v="140"/>
    <x v="93"/>
    <x v="56"/>
    <x v="137"/>
    <x v="216"/>
    <x v="121"/>
    <x v="15"/>
    <x v="3"/>
    <x v="0"/>
    <x v="1"/>
    <x v="0"/>
    <x v="3"/>
    <x v="0"/>
    <x v="2"/>
    <x v="120"/>
  </r>
  <r>
    <x v="4"/>
    <x v="28"/>
    <x v="0"/>
    <x v="2"/>
    <x v="65"/>
    <x v="9"/>
    <x v="141"/>
    <x v="198"/>
    <x v="90"/>
    <x v="136"/>
    <x v="241"/>
    <x v="121"/>
    <x v="15"/>
    <x v="3"/>
    <x v="0"/>
    <x v="0"/>
    <x v="0"/>
    <x v="9"/>
    <x v="0"/>
    <x v="2"/>
    <x v="121"/>
  </r>
  <r>
    <x v="4"/>
    <x v="76"/>
    <x v="0"/>
    <x v="2"/>
    <x v="66"/>
    <x v="9"/>
    <x v="81"/>
    <x v="114"/>
    <x v="15"/>
    <x v="118"/>
    <x v="159"/>
    <x v="121"/>
    <x v="15"/>
    <x v="3"/>
    <x v="0"/>
    <x v="0"/>
    <x v="0"/>
    <x v="3"/>
    <x v="4"/>
    <x v="2"/>
    <x v="122"/>
  </r>
  <r>
    <x v="4"/>
    <x v="54"/>
    <x v="0"/>
    <x v="2"/>
    <x v="67"/>
    <x v="9"/>
    <x v="211"/>
    <x v="276"/>
    <x v="208"/>
    <x v="250"/>
    <x v="105"/>
    <x v="122"/>
    <x v="13"/>
    <x v="0"/>
    <x v="0"/>
    <x v="0"/>
    <x v="123"/>
    <x v="3"/>
    <x v="4"/>
    <x v="15"/>
    <x v="123"/>
  </r>
  <r>
    <x v="4"/>
    <x v="76"/>
    <x v="0"/>
    <x v="2"/>
    <x v="68"/>
    <x v="9"/>
    <x v="143"/>
    <x v="283"/>
    <x v="194"/>
    <x v="104"/>
    <x v="235"/>
    <x v="121"/>
    <x v="15"/>
    <x v="3"/>
    <x v="0"/>
    <x v="0"/>
    <x v="0"/>
    <x v="3"/>
    <x v="4"/>
    <x v="2"/>
    <x v="124"/>
  </r>
  <r>
    <x v="4"/>
    <x v="44"/>
    <x v="0"/>
    <x v="2"/>
    <x v="69"/>
    <x v="9"/>
    <x v="35"/>
    <x v="84"/>
    <x v="69"/>
    <x v="92"/>
    <x v="259"/>
    <x v="118"/>
    <x v="10"/>
    <x v="0"/>
    <x v="0"/>
    <x v="0"/>
    <x v="0"/>
    <x v="3"/>
    <x v="0"/>
    <x v="15"/>
    <x v="125"/>
  </r>
  <r>
    <x v="4"/>
    <x v="31"/>
    <x v="0"/>
    <x v="2"/>
    <x v="70"/>
    <x v="7"/>
    <x v="48"/>
    <x v="287"/>
    <x v="55"/>
    <x v="113"/>
    <x v="99"/>
    <x v="121"/>
    <x v="11"/>
    <x v="3"/>
    <x v="0"/>
    <x v="1"/>
    <x v="0"/>
    <x v="9"/>
    <x v="0"/>
    <x v="2"/>
    <x v="126"/>
  </r>
  <r>
    <x v="4"/>
    <x v="115"/>
    <x v="0"/>
    <x v="2"/>
    <x v="71"/>
    <x v="7"/>
    <x v="43"/>
    <x v="288"/>
    <x v="53"/>
    <x v="102"/>
    <x v="203"/>
    <x v="121"/>
    <x v="15"/>
    <x v="3"/>
    <x v="0"/>
    <x v="1"/>
    <x v="0"/>
    <x v="3"/>
    <x v="0"/>
    <x v="2"/>
    <x v="127"/>
  </r>
  <r>
    <x v="4"/>
    <x v="54"/>
    <x v="0"/>
    <x v="2"/>
    <x v="72"/>
    <x v="7"/>
    <x v="212"/>
    <x v="202"/>
    <x v="14"/>
    <x v="139"/>
    <x v="204"/>
    <x v="121"/>
    <x v="15"/>
    <x v="3"/>
    <x v="0"/>
    <x v="1"/>
    <x v="0"/>
    <x v="3"/>
    <x v="0"/>
    <x v="2"/>
    <x v="128"/>
  </r>
  <r>
    <x v="5"/>
    <x v="0"/>
    <x v="136"/>
    <x v="0"/>
    <x v="73"/>
    <x v="5"/>
    <x v="166"/>
    <x v="208"/>
    <x v="181"/>
    <x v="82"/>
    <x v="7"/>
    <x v="0"/>
    <x v="0"/>
    <x v="0"/>
    <x v="0"/>
    <x v="0"/>
    <x v="29"/>
    <x v="3"/>
    <x v="4"/>
    <x v="0"/>
    <x v="129"/>
  </r>
  <r>
    <x v="5"/>
    <x v="0"/>
    <x v="136"/>
    <x v="0"/>
    <x v="74"/>
    <x v="5"/>
    <x v="24"/>
    <x v="207"/>
    <x v="181"/>
    <x v="81"/>
    <x v="63"/>
    <x v="28"/>
    <x v="0"/>
    <x v="0"/>
    <x v="0"/>
    <x v="0"/>
    <x v="30"/>
    <x v="3"/>
    <x v="4"/>
    <x v="0"/>
    <x v="130"/>
  </r>
  <r>
    <x v="5"/>
    <x v="0"/>
    <x v="17"/>
    <x v="0"/>
    <x v="75"/>
    <x v="3"/>
    <x v="83"/>
    <x v="172"/>
    <x v="181"/>
    <x v="74"/>
    <x v="13"/>
    <x v="22"/>
    <x v="0"/>
    <x v="0"/>
    <x v="0"/>
    <x v="0"/>
    <x v="31"/>
    <x v="3"/>
    <x v="4"/>
    <x v="0"/>
    <x v="131"/>
  </r>
  <r>
    <x v="5"/>
    <x v="0"/>
    <x v="66"/>
    <x v="0"/>
    <x v="76"/>
    <x v="2"/>
    <x v="82"/>
    <x v="54"/>
    <x v="181"/>
    <x v="73"/>
    <x v="73"/>
    <x v="123"/>
    <x v="0"/>
    <x v="0"/>
    <x v="0"/>
    <x v="0"/>
    <x v="32"/>
    <x v="3"/>
    <x v="4"/>
    <x v="0"/>
    <x v="132"/>
  </r>
  <r>
    <x v="5"/>
    <x v="0"/>
    <x v="82"/>
    <x v="0"/>
    <x v="77"/>
    <x v="5"/>
    <x v="23"/>
    <x v="0"/>
    <x v="0"/>
    <x v="1"/>
    <x v="9"/>
    <x v="31"/>
    <x v="0"/>
    <x v="0"/>
    <x v="0"/>
    <x v="0"/>
    <x v="33"/>
    <x v="3"/>
    <x v="4"/>
    <x v="0"/>
    <x v="133"/>
  </r>
  <r>
    <x v="5"/>
    <x v="0"/>
    <x v="144"/>
    <x v="0"/>
    <x v="78"/>
    <x v="10"/>
    <x v="224"/>
    <x v="280"/>
    <x v="1"/>
    <x v="2"/>
    <x v="1"/>
    <x v="13"/>
    <x v="0"/>
    <x v="0"/>
    <x v="0"/>
    <x v="0"/>
    <x v="34"/>
    <x v="3"/>
    <x v="4"/>
    <x v="0"/>
    <x v="134"/>
  </r>
  <r>
    <x v="5"/>
    <x v="0"/>
    <x v="132"/>
    <x v="0"/>
    <x v="79"/>
    <x v="3"/>
    <x v="74"/>
    <x v="247"/>
    <x v="2"/>
    <x v="3"/>
    <x v="217"/>
    <x v="1"/>
    <x v="75"/>
    <x v="0"/>
    <x v="0"/>
    <x v="0"/>
    <x v="35"/>
    <x v="3"/>
    <x v="4"/>
    <x v="0"/>
    <x v="135"/>
  </r>
  <r>
    <x v="5"/>
    <x v="0"/>
    <x v="90"/>
    <x v="0"/>
    <x v="80"/>
    <x v="8"/>
    <x v="186"/>
    <x v="248"/>
    <x v="154"/>
    <x v="80"/>
    <x v="218"/>
    <x v="0"/>
    <x v="0"/>
    <x v="0"/>
    <x v="0"/>
    <x v="0"/>
    <x v="36"/>
    <x v="3"/>
    <x v="4"/>
    <x v="0"/>
    <x v="136"/>
  </r>
  <r>
    <x v="5"/>
    <x v="86"/>
    <x v="0"/>
    <x v="2"/>
    <x v="81"/>
    <x v="6"/>
    <x v="173"/>
    <x v="24"/>
    <x v="180"/>
    <x v="140"/>
    <x v="26"/>
    <x v="18"/>
    <x v="33"/>
    <x v="0"/>
    <x v="0"/>
    <x v="1"/>
    <x v="0"/>
    <x v="9"/>
    <x v="1"/>
    <x v="14"/>
    <x v="137"/>
  </r>
  <r>
    <x v="5"/>
    <x v="42"/>
    <x v="0"/>
    <x v="2"/>
    <x v="81"/>
    <x v="6"/>
    <x v="173"/>
    <x v="31"/>
    <x v="201"/>
    <x v="0"/>
    <x v="1"/>
    <x v="31"/>
    <x v="86"/>
    <x v="0"/>
    <x v="0"/>
    <x v="1"/>
    <x v="37"/>
    <x v="3"/>
    <x v="4"/>
    <x v="0"/>
    <x v="138"/>
  </r>
  <r>
    <x v="5"/>
    <x v="121"/>
    <x v="0"/>
    <x v="2"/>
    <x v="82"/>
    <x v="7"/>
    <x v="76"/>
    <x v="149"/>
    <x v="179"/>
    <x v="99"/>
    <x v="14"/>
    <x v="20"/>
    <x v="82"/>
    <x v="3"/>
    <x v="0"/>
    <x v="1"/>
    <x v="0"/>
    <x v="9"/>
    <x v="1"/>
    <x v="26"/>
    <x v="139"/>
  </r>
  <r>
    <x v="5"/>
    <x v="97"/>
    <x v="0"/>
    <x v="2"/>
    <x v="82"/>
    <x v="7"/>
    <x v="45"/>
    <x v="301"/>
    <x v="179"/>
    <x v="98"/>
    <x v="227"/>
    <x v="0"/>
    <x v="0"/>
    <x v="0"/>
    <x v="0"/>
    <x v="1"/>
    <x v="0"/>
    <x v="9"/>
    <x v="0"/>
    <x v="14"/>
    <x v="140"/>
  </r>
  <r>
    <x v="5"/>
    <x v="0"/>
    <x v="0"/>
    <x v="2"/>
    <x v="82"/>
    <x v="7"/>
    <x v="38"/>
    <x v="112"/>
    <x v="118"/>
    <x v="108"/>
    <x v="18"/>
    <x v="0"/>
    <x v="0"/>
    <x v="0"/>
    <x v="0"/>
    <x v="1"/>
    <x v="0"/>
    <x v="9"/>
    <x v="1"/>
    <x v="14"/>
    <x v="141"/>
  </r>
  <r>
    <x v="5"/>
    <x v="0"/>
    <x v="0"/>
    <x v="2"/>
    <x v="82"/>
    <x v="7"/>
    <x v="49"/>
    <x v="113"/>
    <x v="179"/>
    <x v="97"/>
    <x v="98"/>
    <x v="19"/>
    <x v="0"/>
    <x v="0"/>
    <x v="0"/>
    <x v="1"/>
    <x v="0"/>
    <x v="9"/>
    <x v="0"/>
    <x v="14"/>
    <x v="142"/>
  </r>
  <r>
    <x v="5"/>
    <x v="0"/>
    <x v="0"/>
    <x v="2"/>
    <x v="82"/>
    <x v="7"/>
    <x v="42"/>
    <x v="111"/>
    <x v="179"/>
    <x v="96"/>
    <x v="15"/>
    <x v="28"/>
    <x v="0"/>
    <x v="0"/>
    <x v="0"/>
    <x v="1"/>
    <x v="0"/>
    <x v="9"/>
    <x v="0"/>
    <x v="14"/>
    <x v="143"/>
  </r>
  <r>
    <x v="6"/>
    <x v="0"/>
    <x v="53"/>
    <x v="0"/>
    <x v="83"/>
    <x v="3"/>
    <x v="12"/>
    <x v="173"/>
    <x v="169"/>
    <x v="281"/>
    <x v="139"/>
    <x v="87"/>
    <x v="72"/>
    <x v="40"/>
    <x v="9"/>
    <x v="0"/>
    <x v="87"/>
    <x v="3"/>
    <x v="4"/>
    <x v="0"/>
    <x v="144"/>
  </r>
  <r>
    <x v="6"/>
    <x v="0"/>
    <x v="43"/>
    <x v="0"/>
    <x v="84"/>
    <x v="3"/>
    <x v="10"/>
    <x v="171"/>
    <x v="200"/>
    <x v="282"/>
    <x v="134"/>
    <x v="90"/>
    <x v="65"/>
    <x v="36"/>
    <x v="9"/>
    <x v="0"/>
    <x v="88"/>
    <x v="3"/>
    <x v="4"/>
    <x v="0"/>
    <x v="145"/>
  </r>
  <r>
    <x v="6"/>
    <x v="0"/>
    <x v="50"/>
    <x v="0"/>
    <x v="85"/>
    <x v="2"/>
    <x v="7"/>
    <x v="165"/>
    <x v="168"/>
    <x v="280"/>
    <x v="143"/>
    <x v="88"/>
    <x v="66"/>
    <x v="38"/>
    <x v="9"/>
    <x v="0"/>
    <x v="89"/>
    <x v="3"/>
    <x v="4"/>
    <x v="14"/>
    <x v="146"/>
  </r>
  <r>
    <x v="6"/>
    <x v="52"/>
    <x v="47"/>
    <x v="0"/>
    <x v="86"/>
    <x v="5"/>
    <x v="126"/>
    <x v="151"/>
    <x v="25"/>
    <x v="46"/>
    <x v="117"/>
    <x v="68"/>
    <x v="74"/>
    <x v="36"/>
    <x v="9"/>
    <x v="0"/>
    <x v="90"/>
    <x v="3"/>
    <x v="4"/>
    <x v="0"/>
    <x v="147"/>
  </r>
  <r>
    <x v="6"/>
    <x v="67"/>
    <x v="200"/>
    <x v="0"/>
    <x v="87"/>
    <x v="5"/>
    <x v="17"/>
    <x v="212"/>
    <x v="23"/>
    <x v="45"/>
    <x v="244"/>
    <x v="69"/>
    <x v="68"/>
    <x v="39"/>
    <x v="9"/>
    <x v="0"/>
    <x v="91"/>
    <x v="3"/>
    <x v="4"/>
    <x v="0"/>
    <x v="148"/>
  </r>
  <r>
    <x v="6"/>
    <x v="96"/>
    <x v="167"/>
    <x v="0"/>
    <x v="88"/>
    <x v="5"/>
    <x v="61"/>
    <x v="234"/>
    <x v="24"/>
    <x v="48"/>
    <x v="214"/>
    <x v="69"/>
    <x v="68"/>
    <x v="39"/>
    <x v="9"/>
    <x v="0"/>
    <x v="92"/>
    <x v="3"/>
    <x v="4"/>
    <x v="14"/>
    <x v="149"/>
  </r>
  <r>
    <x v="6"/>
    <x v="63"/>
    <x v="143"/>
    <x v="2"/>
    <x v="88"/>
    <x v="5"/>
    <x v="226"/>
    <x v="299"/>
    <x v="231"/>
    <x v="275"/>
    <x v="104"/>
    <x v="60"/>
    <x v="67"/>
    <x v="36"/>
    <x v="9"/>
    <x v="1"/>
    <x v="92"/>
    <x v="3"/>
    <x v="4"/>
    <x v="0"/>
    <x v="150"/>
  </r>
  <r>
    <x v="6"/>
    <x v="104"/>
    <x v="0"/>
    <x v="2"/>
    <x v="88"/>
    <x v="6"/>
    <x v="60"/>
    <x v="234"/>
    <x v="18"/>
    <x v="44"/>
    <x v="214"/>
    <x v="69"/>
    <x v="68"/>
    <x v="39"/>
    <x v="9"/>
    <x v="1"/>
    <x v="93"/>
    <x v="3"/>
    <x v="4"/>
    <x v="14"/>
    <x v="151"/>
  </r>
  <r>
    <x v="6"/>
    <x v="9"/>
    <x v="106"/>
    <x v="0"/>
    <x v="89"/>
    <x v="10"/>
    <x v="229"/>
    <x v="339"/>
    <x v="209"/>
    <x v="263"/>
    <x v="55"/>
    <x v="61"/>
    <x v="71"/>
    <x v="36"/>
    <x v="9"/>
    <x v="0"/>
    <x v="94"/>
    <x v="3"/>
    <x v="4"/>
    <x v="0"/>
    <x v="152"/>
  </r>
  <r>
    <x v="6"/>
    <x v="0"/>
    <x v="91"/>
    <x v="0"/>
    <x v="90"/>
    <x v="3"/>
    <x v="136"/>
    <x v="162"/>
    <x v="161"/>
    <x v="53"/>
    <x v="37"/>
    <x v="61"/>
    <x v="71"/>
    <x v="36"/>
    <x v="9"/>
    <x v="0"/>
    <x v="95"/>
    <x v="3"/>
    <x v="4"/>
    <x v="0"/>
    <x v="153"/>
  </r>
  <r>
    <x v="6"/>
    <x v="0"/>
    <x v="109"/>
    <x v="0"/>
    <x v="91"/>
    <x v="8"/>
    <x v="137"/>
    <x v="162"/>
    <x v="31"/>
    <x v="43"/>
    <x v="37"/>
    <x v="61"/>
    <x v="71"/>
    <x v="36"/>
    <x v="9"/>
    <x v="0"/>
    <x v="96"/>
    <x v="3"/>
    <x v="4"/>
    <x v="0"/>
    <x v="154"/>
  </r>
  <r>
    <x v="6"/>
    <x v="0"/>
    <x v="151"/>
    <x v="0"/>
    <x v="92"/>
    <x v="6"/>
    <x v="127"/>
    <x v="272"/>
    <x v="27"/>
    <x v="47"/>
    <x v="8"/>
    <x v="69"/>
    <x v="69"/>
    <x v="36"/>
    <x v="9"/>
    <x v="1"/>
    <x v="97"/>
    <x v="9"/>
    <x v="4"/>
    <x v="0"/>
    <x v="155"/>
  </r>
  <r>
    <x v="6"/>
    <x v="92"/>
    <x v="0"/>
    <x v="2"/>
    <x v="93"/>
    <x v="7"/>
    <x v="34"/>
    <x v="293"/>
    <x v="228"/>
    <x v="272"/>
    <x v="237"/>
    <x v="67"/>
    <x v="73"/>
    <x v="36"/>
    <x v="9"/>
    <x v="1"/>
    <x v="0"/>
    <x v="9"/>
    <x v="0"/>
    <x v="0"/>
    <x v="156"/>
  </r>
  <r>
    <x v="6"/>
    <x v="54"/>
    <x v="0"/>
    <x v="2"/>
    <x v="94"/>
    <x v="9"/>
    <x v="40"/>
    <x v="18"/>
    <x v="226"/>
    <x v="274"/>
    <x v="49"/>
    <x v="67"/>
    <x v="73"/>
    <x v="36"/>
    <x v="9"/>
    <x v="1"/>
    <x v="0"/>
    <x v="9"/>
    <x v="0"/>
    <x v="0"/>
    <x v="157"/>
  </r>
  <r>
    <x v="6"/>
    <x v="125"/>
    <x v="0"/>
    <x v="2"/>
    <x v="95"/>
    <x v="7"/>
    <x v="139"/>
    <x v="90"/>
    <x v="54"/>
    <x v="93"/>
    <x v="215"/>
    <x v="67"/>
    <x v="73"/>
    <x v="36"/>
    <x v="9"/>
    <x v="1"/>
    <x v="0"/>
    <x v="9"/>
    <x v="0"/>
    <x v="21"/>
    <x v="158"/>
  </r>
  <r>
    <x v="6"/>
    <x v="92"/>
    <x v="0"/>
    <x v="2"/>
    <x v="96"/>
    <x v="7"/>
    <x v="2"/>
    <x v="98"/>
    <x v="229"/>
    <x v="271"/>
    <x v="238"/>
    <x v="67"/>
    <x v="73"/>
    <x v="36"/>
    <x v="9"/>
    <x v="1"/>
    <x v="0"/>
    <x v="9"/>
    <x v="0"/>
    <x v="8"/>
    <x v="159"/>
  </r>
  <r>
    <x v="6"/>
    <x v="105"/>
    <x v="0"/>
    <x v="2"/>
    <x v="97"/>
    <x v="7"/>
    <x v="215"/>
    <x v="163"/>
    <x v="230"/>
    <x v="273"/>
    <x v="236"/>
    <x v="67"/>
    <x v="73"/>
    <x v="36"/>
    <x v="9"/>
    <x v="1"/>
    <x v="0"/>
    <x v="9"/>
    <x v="0"/>
    <x v="8"/>
    <x v="160"/>
  </r>
  <r>
    <x v="6"/>
    <x v="128"/>
    <x v="0"/>
    <x v="2"/>
    <x v="98"/>
    <x v="7"/>
    <x v="216"/>
    <x v="304"/>
    <x v="227"/>
    <x v="270"/>
    <x v="220"/>
    <x v="67"/>
    <x v="73"/>
    <x v="36"/>
    <x v="9"/>
    <x v="1"/>
    <x v="0"/>
    <x v="9"/>
    <x v="0"/>
    <x v="21"/>
    <x v="161"/>
  </r>
  <r>
    <x v="6"/>
    <x v="101"/>
    <x v="0"/>
    <x v="2"/>
    <x v="99"/>
    <x v="7"/>
    <x v="37"/>
    <x v="88"/>
    <x v="54"/>
    <x v="94"/>
    <x v="213"/>
    <x v="67"/>
    <x v="73"/>
    <x v="36"/>
    <x v="9"/>
    <x v="1"/>
    <x v="0"/>
    <x v="9"/>
    <x v="0"/>
    <x v="8"/>
    <x v="162"/>
  </r>
  <r>
    <x v="7"/>
    <x v="0"/>
    <x v="122"/>
    <x v="0"/>
    <x v="100"/>
    <x v="5"/>
    <x v="182"/>
    <x v="32"/>
    <x v="59"/>
    <x v="112"/>
    <x v="185"/>
    <x v="65"/>
    <x v="58"/>
    <x v="50"/>
    <x v="0"/>
    <x v="0"/>
    <x v="10"/>
    <x v="3"/>
    <x v="4"/>
    <x v="20"/>
    <x v="163"/>
  </r>
  <r>
    <x v="7"/>
    <x v="0"/>
    <x v="169"/>
    <x v="0"/>
    <x v="101"/>
    <x v="5"/>
    <x v="214"/>
    <x v="220"/>
    <x v="158"/>
    <x v="268"/>
    <x v="74"/>
    <x v="57"/>
    <x v="53"/>
    <x v="44"/>
    <x v="0"/>
    <x v="0"/>
    <x v="11"/>
    <x v="3"/>
    <x v="4"/>
    <x v="20"/>
    <x v="164"/>
  </r>
  <r>
    <x v="7"/>
    <x v="0"/>
    <x v="34"/>
    <x v="0"/>
    <x v="102"/>
    <x v="3"/>
    <x v="26"/>
    <x v="303"/>
    <x v="120"/>
    <x v="258"/>
    <x v="48"/>
    <x v="91"/>
    <x v="56"/>
    <x v="45"/>
    <x v="0"/>
    <x v="0"/>
    <x v="12"/>
    <x v="3"/>
    <x v="4"/>
    <x v="20"/>
    <x v="165"/>
  </r>
  <r>
    <x v="7"/>
    <x v="0"/>
    <x v="34"/>
    <x v="0"/>
    <x v="102"/>
    <x v="2"/>
    <x v="26"/>
    <x v="59"/>
    <x v="119"/>
    <x v="257"/>
    <x v="84"/>
    <x v="59"/>
    <x v="55"/>
    <x v="45"/>
    <x v="0"/>
    <x v="0"/>
    <x v="13"/>
    <x v="3"/>
    <x v="4"/>
    <x v="20"/>
    <x v="166"/>
  </r>
  <r>
    <x v="7"/>
    <x v="0"/>
    <x v="34"/>
    <x v="0"/>
    <x v="103"/>
    <x v="5"/>
    <x v="53"/>
    <x v="29"/>
    <x v="64"/>
    <x v="110"/>
    <x v="12"/>
    <x v="85"/>
    <x v="53"/>
    <x v="45"/>
    <x v="0"/>
    <x v="0"/>
    <x v="14"/>
    <x v="3"/>
    <x v="4"/>
    <x v="20"/>
    <x v="167"/>
  </r>
  <r>
    <x v="7"/>
    <x v="0"/>
    <x v="115"/>
    <x v="0"/>
    <x v="104"/>
    <x v="5"/>
    <x v="54"/>
    <x v="33"/>
    <x v="39"/>
    <x v="109"/>
    <x v="183"/>
    <x v="11"/>
    <x v="59"/>
    <x v="47"/>
    <x v="0"/>
    <x v="0"/>
    <x v="15"/>
    <x v="3"/>
    <x v="4"/>
    <x v="20"/>
    <x v="168"/>
  </r>
  <r>
    <x v="7"/>
    <x v="0"/>
    <x v="104"/>
    <x v="0"/>
    <x v="105"/>
    <x v="5"/>
    <x v="52"/>
    <x v="28"/>
    <x v="92"/>
    <x v="267"/>
    <x v="182"/>
    <x v="58"/>
    <x v="59"/>
    <x v="48"/>
    <x v="0"/>
    <x v="0"/>
    <x v="16"/>
    <x v="3"/>
    <x v="4"/>
    <x v="20"/>
    <x v="169"/>
  </r>
  <r>
    <x v="7"/>
    <x v="0"/>
    <x v="107"/>
    <x v="0"/>
    <x v="106"/>
    <x v="6"/>
    <x v="159"/>
    <x v="35"/>
    <x v="30"/>
    <x v="49"/>
    <x v="184"/>
    <x v="76"/>
    <x v="57"/>
    <x v="46"/>
    <x v="0"/>
    <x v="1"/>
    <x v="17"/>
    <x v="9"/>
    <x v="4"/>
    <x v="20"/>
    <x v="170"/>
  </r>
  <r>
    <x v="7"/>
    <x v="0"/>
    <x v="89"/>
    <x v="0"/>
    <x v="107"/>
    <x v="9"/>
    <x v="219"/>
    <x v="314"/>
    <x v="197"/>
    <x v="83"/>
    <x v="61"/>
    <x v="92"/>
    <x v="53"/>
    <x v="49"/>
    <x v="0"/>
    <x v="0"/>
    <x v="16"/>
    <x v="3"/>
    <x v="4"/>
    <x v="20"/>
    <x v="171"/>
  </r>
  <r>
    <x v="7"/>
    <x v="73"/>
    <x v="0"/>
    <x v="2"/>
    <x v="108"/>
    <x v="2"/>
    <x v="199"/>
    <x v="241"/>
    <x v="237"/>
    <x v="91"/>
    <x v="212"/>
    <x v="0"/>
    <x v="0"/>
    <x v="45"/>
    <x v="0"/>
    <x v="0"/>
    <x v="0"/>
    <x v="3"/>
    <x v="4"/>
    <x v="20"/>
    <x v="172"/>
  </r>
  <r>
    <x v="7"/>
    <x v="0"/>
    <x v="145"/>
    <x v="0"/>
    <x v="109"/>
    <x v="10"/>
    <x v="224"/>
    <x v="51"/>
    <x v="67"/>
    <x v="116"/>
    <x v="260"/>
    <x v="66"/>
    <x v="54"/>
    <x v="46"/>
    <x v="0"/>
    <x v="0"/>
    <x v="18"/>
    <x v="3"/>
    <x v="4"/>
    <x v="20"/>
    <x v="173"/>
  </r>
  <r>
    <x v="7"/>
    <x v="0"/>
    <x v="107"/>
    <x v="0"/>
    <x v="110"/>
    <x v="3"/>
    <x v="74"/>
    <x v="49"/>
    <x v="67"/>
    <x v="114"/>
    <x v="263"/>
    <x v="64"/>
    <x v="54"/>
    <x v="46"/>
    <x v="0"/>
    <x v="0"/>
    <x v="19"/>
    <x v="3"/>
    <x v="4"/>
    <x v="20"/>
    <x v="174"/>
  </r>
  <r>
    <x v="7"/>
    <x v="0"/>
    <x v="96"/>
    <x v="0"/>
    <x v="111"/>
    <x v="8"/>
    <x v="187"/>
    <x v="50"/>
    <x v="67"/>
    <x v="115"/>
    <x v="262"/>
    <x v="64"/>
    <x v="54"/>
    <x v="46"/>
    <x v="0"/>
    <x v="0"/>
    <x v="20"/>
    <x v="3"/>
    <x v="4"/>
    <x v="20"/>
    <x v="175"/>
  </r>
  <r>
    <x v="8"/>
    <x v="78"/>
    <x v="123"/>
    <x v="0"/>
    <x v="113"/>
    <x v="9"/>
    <x v="138"/>
    <x v="120"/>
    <x v="16"/>
    <x v="72"/>
    <x v="258"/>
    <x v="84"/>
    <x v="3"/>
    <x v="37"/>
    <x v="13"/>
    <x v="0"/>
    <x v="26"/>
    <x v="3"/>
    <x v="4"/>
    <x v="0"/>
    <x v="179"/>
  </r>
  <r>
    <x v="8"/>
    <x v="103"/>
    <x v="168"/>
    <x v="0"/>
    <x v="114"/>
    <x v="9"/>
    <x v="97"/>
    <x v="123"/>
    <x v="116"/>
    <x v="71"/>
    <x v="91"/>
    <x v="84"/>
    <x v="3"/>
    <x v="37"/>
    <x v="13"/>
    <x v="0"/>
    <x v="27"/>
    <x v="3"/>
    <x v="4"/>
    <x v="0"/>
    <x v="180"/>
  </r>
  <r>
    <x v="8"/>
    <x v="66"/>
    <x v="116"/>
    <x v="0"/>
    <x v="112"/>
    <x v="9"/>
    <x v="104"/>
    <x v="121"/>
    <x v="99"/>
    <x v="79"/>
    <x v="265"/>
    <x v="84"/>
    <x v="0"/>
    <x v="0"/>
    <x v="0"/>
    <x v="0"/>
    <x v="25"/>
    <x v="3"/>
    <x v="4"/>
    <x v="0"/>
    <x v="176"/>
  </r>
  <r>
    <x v="8"/>
    <x v="54"/>
    <x v="0"/>
    <x v="2"/>
    <x v="112"/>
    <x v="8"/>
    <x v="104"/>
    <x v="118"/>
    <x v="245"/>
    <x v="76"/>
    <x v="265"/>
    <x v="84"/>
    <x v="0"/>
    <x v="0"/>
    <x v="0"/>
    <x v="0"/>
    <x v="25"/>
    <x v="3"/>
    <x v="4"/>
    <x v="0"/>
    <x v="177"/>
  </r>
  <r>
    <x v="8"/>
    <x v="54"/>
    <x v="0"/>
    <x v="2"/>
    <x v="112"/>
    <x v="3"/>
    <x v="104"/>
    <x v="116"/>
    <x v="245"/>
    <x v="76"/>
    <x v="265"/>
    <x v="84"/>
    <x v="0"/>
    <x v="0"/>
    <x v="0"/>
    <x v="0"/>
    <x v="25"/>
    <x v="3"/>
    <x v="4"/>
    <x v="0"/>
    <x v="178"/>
  </r>
  <r>
    <x v="9"/>
    <x v="0"/>
    <x v="160"/>
    <x v="0"/>
    <x v="115"/>
    <x v="8"/>
    <x v="103"/>
    <x v="260"/>
    <x v="38"/>
    <x v="39"/>
    <x v="122"/>
    <x v="14"/>
    <x v="87"/>
    <x v="27"/>
    <x v="11"/>
    <x v="0"/>
    <x v="28"/>
    <x v="3"/>
    <x v="4"/>
    <x v="5"/>
    <x v="181"/>
  </r>
  <r>
    <x v="9"/>
    <x v="0"/>
    <x v="153"/>
    <x v="0"/>
    <x v="115"/>
    <x v="3"/>
    <x v="103"/>
    <x v="261"/>
    <x v="9"/>
    <x v="39"/>
    <x v="123"/>
    <x v="14"/>
    <x v="87"/>
    <x v="27"/>
    <x v="11"/>
    <x v="0"/>
    <x v="24"/>
    <x v="3"/>
    <x v="4"/>
    <x v="5"/>
    <x v="182"/>
  </r>
  <r>
    <x v="9"/>
    <x v="0"/>
    <x v="105"/>
    <x v="0"/>
    <x v="115"/>
    <x v="10"/>
    <x v="103"/>
    <x v="262"/>
    <x v="12"/>
    <x v="16"/>
    <x v="62"/>
    <x v="14"/>
    <x v="87"/>
    <x v="27"/>
    <x v="11"/>
    <x v="0"/>
    <x v="108"/>
    <x v="3"/>
    <x v="4"/>
    <x v="11"/>
    <x v="183"/>
  </r>
  <r>
    <x v="9"/>
    <x v="0"/>
    <x v="8"/>
    <x v="0"/>
    <x v="115"/>
    <x v="5"/>
    <x v="121"/>
    <x v="270"/>
    <x v="165"/>
    <x v="16"/>
    <x v="126"/>
    <x v="14"/>
    <x v="87"/>
    <x v="27"/>
    <x v="11"/>
    <x v="0"/>
    <x v="21"/>
    <x v="3"/>
    <x v="4"/>
    <x v="24"/>
    <x v="184"/>
  </r>
  <r>
    <x v="9"/>
    <x v="0"/>
    <x v="73"/>
    <x v="0"/>
    <x v="122"/>
    <x v="8"/>
    <x v="101"/>
    <x v="39"/>
    <x v="176"/>
    <x v="13"/>
    <x v="234"/>
    <x v="14"/>
    <x v="27"/>
    <x v="34"/>
    <x v="11"/>
    <x v="0"/>
    <x v="108"/>
    <x v="3"/>
    <x v="4"/>
    <x v="9"/>
    <x v="203"/>
  </r>
  <r>
    <x v="9"/>
    <x v="0"/>
    <x v="63"/>
    <x v="0"/>
    <x v="122"/>
    <x v="3"/>
    <x v="101"/>
    <x v="39"/>
    <x v="236"/>
    <x v="13"/>
    <x v="234"/>
    <x v="14"/>
    <x v="27"/>
    <x v="34"/>
    <x v="11"/>
    <x v="0"/>
    <x v="108"/>
    <x v="3"/>
    <x v="4"/>
    <x v="9"/>
    <x v="204"/>
  </r>
  <r>
    <x v="9"/>
    <x v="0"/>
    <x v="53"/>
    <x v="0"/>
    <x v="116"/>
    <x v="8"/>
    <x v="100"/>
    <x v="251"/>
    <x v="171"/>
    <x v="13"/>
    <x v="232"/>
    <x v="21"/>
    <x v="39"/>
    <x v="34"/>
    <x v="10"/>
    <x v="0"/>
    <x v="108"/>
    <x v="3"/>
    <x v="4"/>
    <x v="12"/>
    <x v="185"/>
  </r>
  <r>
    <x v="9"/>
    <x v="0"/>
    <x v="41"/>
    <x v="0"/>
    <x v="116"/>
    <x v="3"/>
    <x v="100"/>
    <x v="251"/>
    <x v="8"/>
    <x v="5"/>
    <x v="233"/>
    <x v="21"/>
    <x v="39"/>
    <x v="34"/>
    <x v="10"/>
    <x v="0"/>
    <x v="108"/>
    <x v="3"/>
    <x v="4"/>
    <x v="12"/>
    <x v="186"/>
  </r>
  <r>
    <x v="9"/>
    <x v="0"/>
    <x v="31"/>
    <x v="0"/>
    <x v="116"/>
    <x v="10"/>
    <x v="99"/>
    <x v="115"/>
    <x v="11"/>
    <x v="13"/>
    <x v="164"/>
    <x v="21"/>
    <x v="39"/>
    <x v="34"/>
    <x v="10"/>
    <x v="0"/>
    <x v="108"/>
    <x v="3"/>
    <x v="4"/>
    <x v="18"/>
    <x v="187"/>
  </r>
  <r>
    <x v="9"/>
    <x v="0"/>
    <x v="23"/>
    <x v="0"/>
    <x v="116"/>
    <x v="3"/>
    <x v="99"/>
    <x v="115"/>
    <x v="11"/>
    <x v="13"/>
    <x v="164"/>
    <x v="21"/>
    <x v="39"/>
    <x v="34"/>
    <x v="10"/>
    <x v="0"/>
    <x v="108"/>
    <x v="3"/>
    <x v="4"/>
    <x v="18"/>
    <x v="188"/>
  </r>
  <r>
    <x v="9"/>
    <x v="0"/>
    <x v="38"/>
    <x v="0"/>
    <x v="117"/>
    <x v="8"/>
    <x v="102"/>
    <x v="219"/>
    <x v="188"/>
    <x v="16"/>
    <x v="124"/>
    <x v="21"/>
    <x v="39"/>
    <x v="35"/>
    <x v="0"/>
    <x v="0"/>
    <x v="28"/>
    <x v="3"/>
    <x v="4"/>
    <x v="22"/>
    <x v="189"/>
  </r>
  <r>
    <x v="9"/>
    <x v="0"/>
    <x v="22"/>
    <x v="0"/>
    <x v="117"/>
    <x v="3"/>
    <x v="102"/>
    <x v="219"/>
    <x v="188"/>
    <x v="16"/>
    <x v="124"/>
    <x v="21"/>
    <x v="39"/>
    <x v="35"/>
    <x v="0"/>
    <x v="0"/>
    <x v="24"/>
    <x v="3"/>
    <x v="4"/>
    <x v="22"/>
    <x v="190"/>
  </r>
  <r>
    <x v="9"/>
    <x v="0"/>
    <x v="67"/>
    <x v="0"/>
    <x v="118"/>
    <x v="3"/>
    <x v="115"/>
    <x v="39"/>
    <x v="83"/>
    <x v="69"/>
    <x v="6"/>
    <x v="21"/>
    <x v="39"/>
    <x v="34"/>
    <x v="0"/>
    <x v="0"/>
    <x v="24"/>
    <x v="3"/>
    <x v="4"/>
    <x v="16"/>
    <x v="191"/>
  </r>
  <r>
    <x v="9"/>
    <x v="0"/>
    <x v="59"/>
    <x v="0"/>
    <x v="118"/>
    <x v="8"/>
    <x v="115"/>
    <x v="39"/>
    <x v="83"/>
    <x v="69"/>
    <x v="6"/>
    <x v="21"/>
    <x v="39"/>
    <x v="34"/>
    <x v="0"/>
    <x v="0"/>
    <x v="28"/>
    <x v="3"/>
    <x v="4"/>
    <x v="21"/>
    <x v="192"/>
  </r>
  <r>
    <x v="9"/>
    <x v="0"/>
    <x v="37"/>
    <x v="0"/>
    <x v="118"/>
    <x v="10"/>
    <x v="115"/>
    <x v="40"/>
    <x v="82"/>
    <x v="69"/>
    <x v="3"/>
    <x v="21"/>
    <x v="39"/>
    <x v="20"/>
    <x v="0"/>
    <x v="0"/>
    <x v="108"/>
    <x v="3"/>
    <x v="4"/>
    <x v="16"/>
    <x v="193"/>
  </r>
  <r>
    <x v="9"/>
    <x v="0"/>
    <x v="9"/>
    <x v="0"/>
    <x v="119"/>
    <x v="3"/>
    <x v="120"/>
    <x v="183"/>
    <x v="68"/>
    <x v="17"/>
    <x v="163"/>
    <x v="0"/>
    <x v="0"/>
    <x v="0"/>
    <x v="0"/>
    <x v="0"/>
    <x v="24"/>
    <x v="3"/>
    <x v="4"/>
    <x v="17"/>
    <x v="194"/>
  </r>
  <r>
    <x v="9"/>
    <x v="0"/>
    <x v="7"/>
    <x v="0"/>
    <x v="119"/>
    <x v="10"/>
    <x v="120"/>
    <x v="183"/>
    <x v="68"/>
    <x v="17"/>
    <x v="163"/>
    <x v="0"/>
    <x v="0"/>
    <x v="0"/>
    <x v="0"/>
    <x v="0"/>
    <x v="108"/>
    <x v="3"/>
    <x v="4"/>
    <x v="17"/>
    <x v="195"/>
  </r>
  <r>
    <x v="9"/>
    <x v="0"/>
    <x v="73"/>
    <x v="0"/>
    <x v="120"/>
    <x v="8"/>
    <x v="128"/>
    <x v="41"/>
    <x v="187"/>
    <x v="40"/>
    <x v="2"/>
    <x v="21"/>
    <x v="39"/>
    <x v="18"/>
    <x v="0"/>
    <x v="0"/>
    <x v="24"/>
    <x v="3"/>
    <x v="4"/>
    <x v="12"/>
    <x v="196"/>
  </r>
  <r>
    <x v="9"/>
    <x v="0"/>
    <x v="73"/>
    <x v="0"/>
    <x v="120"/>
    <x v="3"/>
    <x v="128"/>
    <x v="41"/>
    <x v="187"/>
    <x v="40"/>
    <x v="2"/>
    <x v="21"/>
    <x v="39"/>
    <x v="21"/>
    <x v="0"/>
    <x v="0"/>
    <x v="24"/>
    <x v="3"/>
    <x v="4"/>
    <x v="11"/>
    <x v="197"/>
  </r>
  <r>
    <x v="9"/>
    <x v="0"/>
    <x v="59"/>
    <x v="0"/>
    <x v="120"/>
    <x v="5"/>
    <x v="21"/>
    <x v="13"/>
    <x v="117"/>
    <x v="16"/>
    <x v="19"/>
    <x v="21"/>
    <x v="39"/>
    <x v="23"/>
    <x v="0"/>
    <x v="0"/>
    <x v="24"/>
    <x v="3"/>
    <x v="4"/>
    <x v="11"/>
    <x v="198"/>
  </r>
  <r>
    <x v="9"/>
    <x v="0"/>
    <x v="53"/>
    <x v="0"/>
    <x v="120"/>
    <x v="10"/>
    <x v="128"/>
    <x v="41"/>
    <x v="187"/>
    <x v="40"/>
    <x v="2"/>
    <x v="21"/>
    <x v="39"/>
    <x v="22"/>
    <x v="0"/>
    <x v="0"/>
    <x v="24"/>
    <x v="3"/>
    <x v="4"/>
    <x v="11"/>
    <x v="199"/>
  </r>
  <r>
    <x v="9"/>
    <x v="0"/>
    <x v="37"/>
    <x v="0"/>
    <x v="121"/>
    <x v="8"/>
    <x v="110"/>
    <x v="218"/>
    <x v="186"/>
    <x v="15"/>
    <x v="120"/>
    <x v="21"/>
    <x v="39"/>
    <x v="18"/>
    <x v="0"/>
    <x v="0"/>
    <x v="108"/>
    <x v="3"/>
    <x v="4"/>
    <x v="9"/>
    <x v="200"/>
  </r>
  <r>
    <x v="9"/>
    <x v="0"/>
    <x v="23"/>
    <x v="0"/>
    <x v="121"/>
    <x v="3"/>
    <x v="112"/>
    <x v="285"/>
    <x v="189"/>
    <x v="283"/>
    <x v="125"/>
    <x v="21"/>
    <x v="39"/>
    <x v="18"/>
    <x v="0"/>
    <x v="0"/>
    <x v="24"/>
    <x v="3"/>
    <x v="4"/>
    <x v="9"/>
    <x v="201"/>
  </r>
  <r>
    <x v="9"/>
    <x v="0"/>
    <x v="19"/>
    <x v="0"/>
    <x v="121"/>
    <x v="3"/>
    <x v="124"/>
    <x v="218"/>
    <x v="186"/>
    <x v="246"/>
    <x v="121"/>
    <x v="21"/>
    <x v="39"/>
    <x v="18"/>
    <x v="0"/>
    <x v="0"/>
    <x v="24"/>
    <x v="3"/>
    <x v="4"/>
    <x v="9"/>
    <x v="202"/>
  </r>
  <r>
    <x v="9"/>
    <x v="0"/>
    <x v="131"/>
    <x v="0"/>
    <x v="123"/>
    <x v="9"/>
    <x v="183"/>
    <x v="186"/>
    <x v="10"/>
    <x v="16"/>
    <x v="100"/>
    <x v="0"/>
    <x v="0"/>
    <x v="0"/>
    <x v="0"/>
    <x v="0"/>
    <x v="22"/>
    <x v="0"/>
    <x v="4"/>
    <x v="10"/>
    <x v="205"/>
  </r>
  <r>
    <x v="9"/>
    <x v="0"/>
    <x v="141"/>
    <x v="0"/>
    <x v="124"/>
    <x v="9"/>
    <x v="113"/>
    <x v="187"/>
    <x v="199"/>
    <x v="69"/>
    <x v="40"/>
    <x v="14"/>
    <x v="87"/>
    <x v="27"/>
    <x v="0"/>
    <x v="0"/>
    <x v="23"/>
    <x v="3"/>
    <x v="4"/>
    <x v="21"/>
    <x v="206"/>
  </r>
  <r>
    <x v="9"/>
    <x v="0"/>
    <x v="84"/>
    <x v="0"/>
    <x v="124"/>
    <x v="8"/>
    <x v="130"/>
    <x v="39"/>
    <x v="185"/>
    <x v="69"/>
    <x v="5"/>
    <x v="21"/>
    <x v="87"/>
    <x v="0"/>
    <x v="0"/>
    <x v="0"/>
    <x v="28"/>
    <x v="3"/>
    <x v="4"/>
    <x v="21"/>
    <x v="207"/>
  </r>
  <r>
    <x v="9"/>
    <x v="0"/>
    <x v="48"/>
    <x v="0"/>
    <x v="124"/>
    <x v="3"/>
    <x v="129"/>
    <x v="259"/>
    <x v="185"/>
    <x v="69"/>
    <x v="4"/>
    <x v="21"/>
    <x v="87"/>
    <x v="0"/>
    <x v="0"/>
    <x v="0"/>
    <x v="24"/>
    <x v="3"/>
    <x v="4"/>
    <x v="21"/>
    <x v="208"/>
  </r>
  <r>
    <x v="10"/>
    <x v="0"/>
    <x v="32"/>
    <x v="0"/>
    <x v="125"/>
    <x v="8"/>
    <x v="188"/>
    <x v="119"/>
    <x v="166"/>
    <x v="228"/>
    <x v="251"/>
    <x v="0"/>
    <x v="0"/>
    <x v="43"/>
    <x v="0"/>
    <x v="0"/>
    <x v="110"/>
    <x v="3"/>
    <x v="4"/>
    <x v="0"/>
    <x v="209"/>
  </r>
  <r>
    <x v="10"/>
    <x v="0"/>
    <x v="14"/>
    <x v="0"/>
    <x v="125"/>
    <x v="3"/>
    <x v="75"/>
    <x v="117"/>
    <x v="166"/>
    <x v="228"/>
    <x v="251"/>
    <x v="0"/>
    <x v="0"/>
    <x v="43"/>
    <x v="0"/>
    <x v="0"/>
    <x v="109"/>
    <x v="3"/>
    <x v="4"/>
    <x v="0"/>
    <x v="210"/>
  </r>
  <r>
    <x v="10"/>
    <x v="0"/>
    <x v="14"/>
    <x v="0"/>
    <x v="125"/>
    <x v="10"/>
    <x v="225"/>
    <x v="122"/>
    <x v="166"/>
    <x v="228"/>
    <x v="198"/>
    <x v="109"/>
    <x v="0"/>
    <x v="43"/>
    <x v="0"/>
    <x v="0"/>
    <x v="108"/>
    <x v="3"/>
    <x v="4"/>
    <x v="0"/>
    <x v="211"/>
  </r>
  <r>
    <x v="10"/>
    <x v="0"/>
    <x v="142"/>
    <x v="0"/>
    <x v="126"/>
    <x v="5"/>
    <x v="22"/>
    <x v="230"/>
    <x v="22"/>
    <x v="155"/>
    <x v="165"/>
    <x v="0"/>
    <x v="0"/>
    <x v="43"/>
    <x v="0"/>
    <x v="0"/>
    <x v="102"/>
    <x v="3"/>
    <x v="4"/>
    <x v="0"/>
    <x v="212"/>
  </r>
  <r>
    <x v="10"/>
    <x v="0"/>
    <x v="123"/>
    <x v="0"/>
    <x v="127"/>
    <x v="9"/>
    <x v="222"/>
    <x v="273"/>
    <x v="162"/>
    <x v="186"/>
    <x v="272"/>
    <x v="0"/>
    <x v="0"/>
    <x v="43"/>
    <x v="0"/>
    <x v="0"/>
    <x v="103"/>
    <x v="3"/>
    <x v="4"/>
    <x v="0"/>
    <x v="213"/>
  </r>
  <r>
    <x v="10"/>
    <x v="108"/>
    <x v="198"/>
    <x v="0"/>
    <x v="128"/>
    <x v="9"/>
    <x v="132"/>
    <x v="16"/>
    <x v="109"/>
    <x v="200"/>
    <x v="275"/>
    <x v="108"/>
    <x v="0"/>
    <x v="43"/>
    <x v="0"/>
    <x v="0"/>
    <x v="1"/>
    <x v="3"/>
    <x v="4"/>
    <x v="0"/>
    <x v="214"/>
  </r>
  <r>
    <x v="10"/>
    <x v="0"/>
    <x v="191"/>
    <x v="0"/>
    <x v="128"/>
    <x v="9"/>
    <x v="132"/>
    <x v="16"/>
    <x v="109"/>
    <x v="200"/>
    <x v="275"/>
    <x v="108"/>
    <x v="0"/>
    <x v="43"/>
    <x v="0"/>
    <x v="0"/>
    <x v="1"/>
    <x v="3"/>
    <x v="2"/>
    <x v="0"/>
    <x v="215"/>
  </r>
  <r>
    <x v="10"/>
    <x v="94"/>
    <x v="197"/>
    <x v="0"/>
    <x v="129"/>
    <x v="9"/>
    <x v="133"/>
    <x v="340"/>
    <x v="110"/>
    <x v="200"/>
    <x v="276"/>
    <x v="108"/>
    <x v="0"/>
    <x v="43"/>
    <x v="0"/>
    <x v="0"/>
    <x v="2"/>
    <x v="3"/>
    <x v="4"/>
    <x v="0"/>
    <x v="216"/>
  </r>
  <r>
    <x v="10"/>
    <x v="93"/>
    <x v="187"/>
    <x v="0"/>
    <x v="130"/>
    <x v="9"/>
    <x v="98"/>
    <x v="228"/>
    <x v="86"/>
    <x v="232"/>
    <x v="273"/>
    <x v="110"/>
    <x v="0"/>
    <x v="43"/>
    <x v="0"/>
    <x v="0"/>
    <x v="3"/>
    <x v="3"/>
    <x v="4"/>
    <x v="0"/>
    <x v="217"/>
  </r>
  <r>
    <x v="10"/>
    <x v="0"/>
    <x v="53"/>
    <x v="0"/>
    <x v="131"/>
    <x v="9"/>
    <x v="59"/>
    <x v="95"/>
    <x v="163"/>
    <x v="201"/>
    <x v="107"/>
    <x v="111"/>
    <x v="0"/>
    <x v="43"/>
    <x v="0"/>
    <x v="0"/>
    <x v="4"/>
    <x v="3"/>
    <x v="4"/>
    <x v="0"/>
    <x v="218"/>
  </r>
  <r>
    <x v="10"/>
    <x v="98"/>
    <x v="196"/>
    <x v="0"/>
    <x v="132"/>
    <x v="9"/>
    <x v="92"/>
    <x v="317"/>
    <x v="164"/>
    <x v="184"/>
    <x v="272"/>
    <x v="0"/>
    <x v="0"/>
    <x v="43"/>
    <x v="0"/>
    <x v="0"/>
    <x v="104"/>
    <x v="3"/>
    <x v="4"/>
    <x v="0"/>
    <x v="219"/>
  </r>
  <r>
    <x v="10"/>
    <x v="90"/>
    <x v="182"/>
    <x v="0"/>
    <x v="133"/>
    <x v="9"/>
    <x v="91"/>
    <x v="315"/>
    <x v="33"/>
    <x v="185"/>
    <x v="277"/>
    <x v="0"/>
    <x v="0"/>
    <x v="43"/>
    <x v="0"/>
    <x v="0"/>
    <x v="5"/>
    <x v="3"/>
    <x v="4"/>
    <x v="0"/>
    <x v="220"/>
  </r>
  <r>
    <x v="10"/>
    <x v="0"/>
    <x v="130"/>
    <x v="0"/>
    <x v="134"/>
    <x v="9"/>
    <x v="39"/>
    <x v="81"/>
    <x v="50"/>
    <x v="214"/>
    <x v="274"/>
    <x v="0"/>
    <x v="0"/>
    <x v="43"/>
    <x v="0"/>
    <x v="0"/>
    <x v="6"/>
    <x v="3"/>
    <x v="4"/>
    <x v="0"/>
    <x v="221"/>
  </r>
  <r>
    <x v="10"/>
    <x v="0"/>
    <x v="53"/>
    <x v="0"/>
    <x v="135"/>
    <x v="9"/>
    <x v="220"/>
    <x v="323"/>
    <x v="190"/>
    <x v="184"/>
    <x v="205"/>
    <x v="0"/>
    <x v="0"/>
    <x v="43"/>
    <x v="0"/>
    <x v="0"/>
    <x v="7"/>
    <x v="3"/>
    <x v="4"/>
    <x v="0"/>
    <x v="222"/>
  </r>
  <r>
    <x v="10"/>
    <x v="31"/>
    <x v="158"/>
    <x v="0"/>
    <x v="136"/>
    <x v="9"/>
    <x v="206"/>
    <x v="316"/>
    <x v="66"/>
    <x v="189"/>
    <x v="206"/>
    <x v="0"/>
    <x v="0"/>
    <x v="43"/>
    <x v="0"/>
    <x v="0"/>
    <x v="8"/>
    <x v="3"/>
    <x v="4"/>
    <x v="0"/>
    <x v="223"/>
  </r>
  <r>
    <x v="10"/>
    <x v="92"/>
    <x v="184"/>
    <x v="0"/>
    <x v="137"/>
    <x v="9"/>
    <x v="58"/>
    <x v="102"/>
    <x v="108"/>
    <x v="204"/>
    <x v="27"/>
    <x v="107"/>
    <x v="0"/>
    <x v="43"/>
    <x v="0"/>
    <x v="0"/>
    <x v="105"/>
    <x v="3"/>
    <x v="4"/>
    <x v="0"/>
    <x v="224"/>
  </r>
  <r>
    <x v="10"/>
    <x v="107"/>
    <x v="53"/>
    <x v="0"/>
    <x v="138"/>
    <x v="6"/>
    <x v="14"/>
    <x v="20"/>
    <x v="29"/>
    <x v="196"/>
    <x v="208"/>
    <x v="0"/>
    <x v="0"/>
    <x v="43"/>
    <x v="0"/>
    <x v="1"/>
    <x v="106"/>
    <x v="9"/>
    <x v="4"/>
    <x v="0"/>
    <x v="225"/>
  </r>
  <r>
    <x v="10"/>
    <x v="72"/>
    <x v="53"/>
    <x v="0"/>
    <x v="139"/>
    <x v="6"/>
    <x v="13"/>
    <x v="36"/>
    <x v="20"/>
    <x v="203"/>
    <x v="36"/>
    <x v="0"/>
    <x v="0"/>
    <x v="43"/>
    <x v="0"/>
    <x v="1"/>
    <x v="107"/>
    <x v="9"/>
    <x v="4"/>
    <x v="0"/>
    <x v="226"/>
  </r>
  <r>
    <x v="10"/>
    <x v="112"/>
    <x v="53"/>
    <x v="0"/>
    <x v="140"/>
    <x v="6"/>
    <x v="174"/>
    <x v="21"/>
    <x v="28"/>
    <x v="177"/>
    <x v="240"/>
    <x v="0"/>
    <x v="0"/>
    <x v="43"/>
    <x v="0"/>
    <x v="1"/>
    <x v="111"/>
    <x v="9"/>
    <x v="4"/>
    <x v="0"/>
    <x v="227"/>
  </r>
  <r>
    <x v="11"/>
    <x v="0"/>
    <x v="92"/>
    <x v="2"/>
    <x v="141"/>
    <x v="10"/>
    <x v="191"/>
    <x v="109"/>
    <x v="7"/>
    <x v="27"/>
    <x v="223"/>
    <x v="97"/>
    <x v="0"/>
    <x v="42"/>
    <x v="7"/>
    <x v="0"/>
    <x v="49"/>
    <x v="3"/>
    <x v="4"/>
    <x v="14"/>
    <x v="228"/>
  </r>
  <r>
    <x v="11"/>
    <x v="0"/>
    <x v="57"/>
    <x v="2"/>
    <x v="141"/>
    <x v="3"/>
    <x v="191"/>
    <x v="237"/>
    <x v="5"/>
    <x v="26"/>
    <x v="222"/>
    <x v="97"/>
    <x v="0"/>
    <x v="42"/>
    <x v="7"/>
    <x v="0"/>
    <x v="57"/>
    <x v="3"/>
    <x v="4"/>
    <x v="14"/>
    <x v="229"/>
  </r>
  <r>
    <x v="11"/>
    <x v="0"/>
    <x v="26"/>
    <x v="2"/>
    <x v="141"/>
    <x v="3"/>
    <x v="191"/>
    <x v="6"/>
    <x v="6"/>
    <x v="14"/>
    <x v="223"/>
    <x v="97"/>
    <x v="0"/>
    <x v="42"/>
    <x v="7"/>
    <x v="0"/>
    <x v="57"/>
    <x v="3"/>
    <x v="4"/>
    <x v="14"/>
    <x v="230"/>
  </r>
  <r>
    <x v="11"/>
    <x v="92"/>
    <x v="142"/>
    <x v="1"/>
    <x v="142"/>
    <x v="6"/>
    <x v="192"/>
    <x v="27"/>
    <x v="34"/>
    <x v="262"/>
    <x v="200"/>
    <x v="98"/>
    <x v="0"/>
    <x v="42"/>
    <x v="7"/>
    <x v="1"/>
    <x v="49"/>
    <x v="9"/>
    <x v="4"/>
    <x v="0"/>
    <x v="231"/>
  </r>
  <r>
    <x v="11"/>
    <x v="31"/>
    <x v="69"/>
    <x v="2"/>
    <x v="142"/>
    <x v="6"/>
    <x v="192"/>
    <x v="19"/>
    <x v="34"/>
    <x v="261"/>
    <x v="202"/>
    <x v="98"/>
    <x v="0"/>
    <x v="42"/>
    <x v="7"/>
    <x v="0"/>
    <x v="49"/>
    <x v="3"/>
    <x v="4"/>
    <x v="0"/>
    <x v="232"/>
  </r>
  <r>
    <x v="11"/>
    <x v="114"/>
    <x v="195"/>
    <x v="0"/>
    <x v="143"/>
    <x v="9"/>
    <x v="193"/>
    <x v="83"/>
    <x v="225"/>
    <x v="28"/>
    <x v="201"/>
    <x v="98"/>
    <x v="0"/>
    <x v="42"/>
    <x v="7"/>
    <x v="0"/>
    <x v="50"/>
    <x v="3"/>
    <x v="4"/>
    <x v="0"/>
    <x v="233"/>
  </r>
  <r>
    <x v="11"/>
    <x v="0"/>
    <x v="193"/>
    <x v="0"/>
    <x v="143"/>
    <x v="9"/>
    <x v="193"/>
    <x v="83"/>
    <x v="225"/>
    <x v="28"/>
    <x v="201"/>
    <x v="98"/>
    <x v="0"/>
    <x v="42"/>
    <x v="7"/>
    <x v="0"/>
    <x v="50"/>
    <x v="7"/>
    <x v="4"/>
    <x v="0"/>
    <x v="234"/>
  </r>
  <r>
    <x v="11"/>
    <x v="100"/>
    <x v="199"/>
    <x v="0"/>
    <x v="144"/>
    <x v="2"/>
    <x v="201"/>
    <x v="245"/>
    <x v="43"/>
    <x v="21"/>
    <x v="261"/>
    <x v="99"/>
    <x v="0"/>
    <x v="42"/>
    <x v="7"/>
    <x v="0"/>
    <x v="51"/>
    <x v="7"/>
    <x v="4"/>
    <x v="0"/>
    <x v="235"/>
  </r>
  <r>
    <x v="11"/>
    <x v="0"/>
    <x v="124"/>
    <x v="2"/>
    <x v="145"/>
    <x v="2"/>
    <x v="200"/>
    <x v="64"/>
    <x v="45"/>
    <x v="36"/>
    <x v="221"/>
    <x v="93"/>
    <x v="0"/>
    <x v="42"/>
    <x v="7"/>
    <x v="0"/>
    <x v="52"/>
    <x v="7"/>
    <x v="4"/>
    <x v="8"/>
    <x v="236"/>
  </r>
  <r>
    <x v="11"/>
    <x v="0"/>
    <x v="123"/>
    <x v="2"/>
    <x v="146"/>
    <x v="10"/>
    <x v="109"/>
    <x v="332"/>
    <x v="97"/>
    <x v="30"/>
    <x v="101"/>
    <x v="93"/>
    <x v="0"/>
    <x v="42"/>
    <x v="7"/>
    <x v="0"/>
    <x v="108"/>
    <x v="3"/>
    <x v="4"/>
    <x v="0"/>
    <x v="237"/>
  </r>
  <r>
    <x v="11"/>
    <x v="0"/>
    <x v="108"/>
    <x v="2"/>
    <x v="146"/>
    <x v="2"/>
    <x v="109"/>
    <x v="69"/>
    <x v="46"/>
    <x v="24"/>
    <x v="228"/>
    <x v="96"/>
    <x v="0"/>
    <x v="42"/>
    <x v="7"/>
    <x v="0"/>
    <x v="53"/>
    <x v="3"/>
    <x v="4"/>
    <x v="0"/>
    <x v="238"/>
  </r>
  <r>
    <x v="11"/>
    <x v="0"/>
    <x v="97"/>
    <x v="2"/>
    <x v="146"/>
    <x v="3"/>
    <x v="109"/>
    <x v="110"/>
    <x v="62"/>
    <x v="35"/>
    <x v="101"/>
    <x v="93"/>
    <x v="0"/>
    <x v="42"/>
    <x v="7"/>
    <x v="0"/>
    <x v="57"/>
    <x v="3"/>
    <x v="4"/>
    <x v="0"/>
    <x v="239"/>
  </r>
  <r>
    <x v="11"/>
    <x v="0"/>
    <x v="57"/>
    <x v="2"/>
    <x v="146"/>
    <x v="3"/>
    <x v="109"/>
    <x v="157"/>
    <x v="4"/>
    <x v="25"/>
    <x v="22"/>
    <x v="93"/>
    <x v="0"/>
    <x v="42"/>
    <x v="7"/>
    <x v="0"/>
    <x v="57"/>
    <x v="3"/>
    <x v="4"/>
    <x v="0"/>
    <x v="240"/>
  </r>
  <r>
    <x v="11"/>
    <x v="0"/>
    <x v="69"/>
    <x v="2"/>
    <x v="147"/>
    <x v="6"/>
    <x v="203"/>
    <x v="25"/>
    <x v="34"/>
    <x v="260"/>
    <x v="230"/>
    <x v="93"/>
    <x v="0"/>
    <x v="42"/>
    <x v="7"/>
    <x v="1"/>
    <x v="54"/>
    <x v="9"/>
    <x v="4"/>
    <x v="0"/>
    <x v="241"/>
  </r>
  <r>
    <x v="11"/>
    <x v="0"/>
    <x v="124"/>
    <x v="2"/>
    <x v="148"/>
    <x v="2"/>
    <x v="198"/>
    <x v="70"/>
    <x v="45"/>
    <x v="36"/>
    <x v="224"/>
    <x v="95"/>
    <x v="0"/>
    <x v="42"/>
    <x v="7"/>
    <x v="0"/>
    <x v="55"/>
    <x v="7"/>
    <x v="4"/>
    <x v="0"/>
    <x v="242"/>
  </r>
  <r>
    <x v="11"/>
    <x v="0"/>
    <x v="61"/>
    <x v="2"/>
    <x v="149"/>
    <x v="3"/>
    <x v="138"/>
    <x v="147"/>
    <x v="62"/>
    <x v="107"/>
    <x v="54"/>
    <x v="94"/>
    <x v="0"/>
    <x v="42"/>
    <x v="7"/>
    <x v="0"/>
    <x v="57"/>
    <x v="3"/>
    <x v="4"/>
    <x v="0"/>
    <x v="243"/>
  </r>
  <r>
    <x v="11"/>
    <x v="0"/>
    <x v="59"/>
    <x v="2"/>
    <x v="149"/>
    <x v="8"/>
    <x v="138"/>
    <x v="254"/>
    <x v="177"/>
    <x v="7"/>
    <x v="30"/>
    <x v="94"/>
    <x v="0"/>
    <x v="42"/>
    <x v="7"/>
    <x v="0"/>
    <x v="58"/>
    <x v="3"/>
    <x v="4"/>
    <x v="0"/>
    <x v="244"/>
  </r>
  <r>
    <x v="11"/>
    <x v="0"/>
    <x v="57"/>
    <x v="2"/>
    <x v="149"/>
    <x v="3"/>
    <x v="138"/>
    <x v="145"/>
    <x v="62"/>
    <x v="107"/>
    <x v="256"/>
    <x v="93"/>
    <x v="0"/>
    <x v="42"/>
    <x v="7"/>
    <x v="0"/>
    <x v="57"/>
    <x v="3"/>
    <x v="4"/>
    <x v="0"/>
    <x v="245"/>
  </r>
  <r>
    <x v="11"/>
    <x v="0"/>
    <x v="32"/>
    <x v="2"/>
    <x v="149"/>
    <x v="8"/>
    <x v="138"/>
    <x v="257"/>
    <x v="178"/>
    <x v="11"/>
    <x v="10"/>
    <x v="94"/>
    <x v="0"/>
    <x v="42"/>
    <x v="7"/>
    <x v="0"/>
    <x v="58"/>
    <x v="3"/>
    <x v="4"/>
    <x v="0"/>
    <x v="246"/>
  </r>
  <r>
    <x v="11"/>
    <x v="40"/>
    <x v="0"/>
    <x v="2"/>
    <x v="149"/>
    <x v="8"/>
    <x v="138"/>
    <x v="253"/>
    <x v="177"/>
    <x v="9"/>
    <x v="253"/>
    <x v="94"/>
    <x v="0"/>
    <x v="42"/>
    <x v="7"/>
    <x v="0"/>
    <x v="58"/>
    <x v="3"/>
    <x v="4"/>
    <x v="0"/>
    <x v="247"/>
  </r>
  <r>
    <x v="11"/>
    <x v="16"/>
    <x v="0"/>
    <x v="2"/>
    <x v="149"/>
    <x v="3"/>
    <x v="138"/>
    <x v="146"/>
    <x v="62"/>
    <x v="12"/>
    <x v="253"/>
    <x v="94"/>
    <x v="0"/>
    <x v="42"/>
    <x v="7"/>
    <x v="0"/>
    <x v="57"/>
    <x v="3"/>
    <x v="4"/>
    <x v="0"/>
    <x v="248"/>
  </r>
  <r>
    <x v="11"/>
    <x v="68"/>
    <x v="149"/>
    <x v="2"/>
    <x v="150"/>
    <x v="2"/>
    <x v="202"/>
    <x v="63"/>
    <x v="44"/>
    <x v="19"/>
    <x v="225"/>
    <x v="100"/>
    <x v="0"/>
    <x v="42"/>
    <x v="7"/>
    <x v="0"/>
    <x v="56"/>
    <x v="7"/>
    <x v="4"/>
    <x v="0"/>
    <x v="249"/>
  </r>
  <r>
    <x v="11"/>
    <x v="58"/>
    <x v="128"/>
    <x v="2"/>
    <x v="150"/>
    <x v="10"/>
    <x v="202"/>
    <x v="331"/>
    <x v="98"/>
    <x v="31"/>
    <x v="47"/>
    <x v="100"/>
    <x v="0"/>
    <x v="42"/>
    <x v="7"/>
    <x v="0"/>
    <x v="108"/>
    <x v="7"/>
    <x v="4"/>
    <x v="0"/>
    <x v="250"/>
  </r>
  <r>
    <x v="11"/>
    <x v="44"/>
    <x v="112"/>
    <x v="2"/>
    <x v="150"/>
    <x v="9"/>
    <x v="202"/>
    <x v="217"/>
    <x v="100"/>
    <x v="143"/>
    <x v="35"/>
    <x v="100"/>
    <x v="0"/>
    <x v="42"/>
    <x v="7"/>
    <x v="0"/>
    <x v="56"/>
    <x v="7"/>
    <x v="4"/>
    <x v="0"/>
    <x v="251"/>
  </r>
  <r>
    <x v="11"/>
    <x v="44"/>
    <x v="112"/>
    <x v="2"/>
    <x v="150"/>
    <x v="5"/>
    <x v="202"/>
    <x v="231"/>
    <x v="34"/>
    <x v="8"/>
    <x v="23"/>
    <x v="100"/>
    <x v="0"/>
    <x v="42"/>
    <x v="7"/>
    <x v="0"/>
    <x v="56"/>
    <x v="7"/>
    <x v="4"/>
    <x v="0"/>
    <x v="252"/>
  </r>
  <r>
    <x v="11"/>
    <x v="0"/>
    <x v="81"/>
    <x v="2"/>
    <x v="150"/>
    <x v="3"/>
    <x v="202"/>
    <x v="148"/>
    <x v="62"/>
    <x v="33"/>
    <x v="53"/>
    <x v="100"/>
    <x v="0"/>
    <x v="42"/>
    <x v="7"/>
    <x v="0"/>
    <x v="57"/>
    <x v="3"/>
    <x v="4"/>
    <x v="0"/>
    <x v="253"/>
  </r>
  <r>
    <x v="11"/>
    <x v="31"/>
    <x v="79"/>
    <x v="2"/>
    <x v="150"/>
    <x v="9"/>
    <x v="202"/>
    <x v="321"/>
    <x v="238"/>
    <x v="51"/>
    <x v="31"/>
    <x v="100"/>
    <x v="0"/>
    <x v="42"/>
    <x v="7"/>
    <x v="0"/>
    <x v="56"/>
    <x v="7"/>
    <x v="4"/>
    <x v="0"/>
    <x v="254"/>
  </r>
  <r>
    <x v="12"/>
    <x v="0"/>
    <x v="188"/>
    <x v="0"/>
    <x v="151"/>
    <x v="2"/>
    <x v="93"/>
    <x v="178"/>
    <x v="233"/>
    <x v="38"/>
    <x v="133"/>
    <x v="24"/>
    <x v="30"/>
    <x v="30"/>
    <x v="4"/>
    <x v="0"/>
    <x v="118"/>
    <x v="3"/>
    <x v="4"/>
    <x v="8"/>
    <x v="255"/>
  </r>
  <r>
    <x v="12"/>
    <x v="0"/>
    <x v="128"/>
    <x v="0"/>
    <x v="152"/>
    <x v="3"/>
    <x v="116"/>
    <x v="269"/>
    <x v="232"/>
    <x v="106"/>
    <x v="284"/>
    <x v="25"/>
    <x v="29"/>
    <x v="17"/>
    <x v="0"/>
    <x v="0"/>
    <x v="120"/>
    <x v="3"/>
    <x v="4"/>
    <x v="4"/>
    <x v="256"/>
  </r>
  <r>
    <x v="12"/>
    <x v="0"/>
    <x v="79"/>
    <x v="0"/>
    <x v="152"/>
    <x v="10"/>
    <x v="116"/>
    <x v="269"/>
    <x v="232"/>
    <x v="279"/>
    <x v="284"/>
    <x v="25"/>
    <x v="29"/>
    <x v="17"/>
    <x v="0"/>
    <x v="0"/>
    <x v="108"/>
    <x v="3"/>
    <x v="4"/>
    <x v="4"/>
    <x v="257"/>
  </r>
  <r>
    <x v="12"/>
    <x v="82"/>
    <x v="152"/>
    <x v="0"/>
    <x v="153"/>
    <x v="10"/>
    <x v="138"/>
    <x v="335"/>
    <x v="232"/>
    <x v="278"/>
    <x v="80"/>
    <x v="26"/>
    <x v="30"/>
    <x v="7"/>
    <x v="0"/>
    <x v="0"/>
    <x v="108"/>
    <x v="3"/>
    <x v="4"/>
    <x v="14"/>
    <x v="258"/>
  </r>
  <r>
    <x v="12"/>
    <x v="83"/>
    <x v="102"/>
    <x v="0"/>
    <x v="153"/>
    <x v="2"/>
    <x v="138"/>
    <x v="335"/>
    <x v="232"/>
    <x v="89"/>
    <x v="80"/>
    <x v="26"/>
    <x v="30"/>
    <x v="7"/>
    <x v="0"/>
    <x v="0"/>
    <x v="119"/>
    <x v="3"/>
    <x v="4"/>
    <x v="14"/>
    <x v="259"/>
  </r>
  <r>
    <x v="12"/>
    <x v="61"/>
    <x v="101"/>
    <x v="0"/>
    <x v="153"/>
    <x v="9"/>
    <x v="138"/>
    <x v="335"/>
    <x v="232"/>
    <x v="101"/>
    <x v="80"/>
    <x v="26"/>
    <x v="30"/>
    <x v="7"/>
    <x v="0"/>
    <x v="0"/>
    <x v="119"/>
    <x v="3"/>
    <x v="4"/>
    <x v="14"/>
    <x v="260"/>
  </r>
  <r>
    <x v="12"/>
    <x v="0"/>
    <x v="79"/>
    <x v="0"/>
    <x v="153"/>
    <x v="3"/>
    <x v="138"/>
    <x v="335"/>
    <x v="232"/>
    <x v="105"/>
    <x v="80"/>
    <x v="26"/>
    <x v="30"/>
    <x v="7"/>
    <x v="0"/>
    <x v="0"/>
    <x v="120"/>
    <x v="3"/>
    <x v="4"/>
    <x v="14"/>
    <x v="261"/>
  </r>
  <r>
    <x v="12"/>
    <x v="0"/>
    <x v="179"/>
    <x v="0"/>
    <x v="154"/>
    <x v="2"/>
    <x v="189"/>
    <x v="263"/>
    <x v="48"/>
    <x v="32"/>
    <x v="133"/>
    <x v="23"/>
    <x v="30"/>
    <x v="17"/>
    <x v="0"/>
    <x v="0"/>
    <x v="121"/>
    <x v="3"/>
    <x v="3"/>
    <x v="3"/>
    <x v="262"/>
  </r>
  <r>
    <x v="12"/>
    <x v="0"/>
    <x v="139"/>
    <x v="0"/>
    <x v="154"/>
    <x v="2"/>
    <x v="190"/>
    <x v="264"/>
    <x v="49"/>
    <x v="18"/>
    <x v="133"/>
    <x v="23"/>
    <x v="30"/>
    <x v="17"/>
    <x v="0"/>
    <x v="0"/>
    <x v="121"/>
    <x v="3"/>
    <x v="3"/>
    <x v="3"/>
    <x v="263"/>
  </r>
  <r>
    <x v="13"/>
    <x v="0"/>
    <x v="92"/>
    <x v="0"/>
    <x v="155"/>
    <x v="5"/>
    <x v="104"/>
    <x v="195"/>
    <x v="207"/>
    <x v="226"/>
    <x v="119"/>
    <x v="33"/>
    <x v="61"/>
    <x v="29"/>
    <x v="15"/>
    <x v="0"/>
    <x v="0"/>
    <x v="3"/>
    <x v="4"/>
    <x v="20"/>
    <x v="264"/>
  </r>
  <r>
    <x v="13"/>
    <x v="0"/>
    <x v="148"/>
    <x v="0"/>
    <x v="156"/>
    <x v="3"/>
    <x v="138"/>
    <x v="196"/>
    <x v="207"/>
    <x v="129"/>
    <x v="118"/>
    <x v="35"/>
    <x v="63"/>
    <x v="26"/>
    <x v="12"/>
    <x v="0"/>
    <x v="0"/>
    <x v="3"/>
    <x v="4"/>
    <x v="20"/>
    <x v="265"/>
  </r>
  <r>
    <x v="13"/>
    <x v="0"/>
    <x v="53"/>
    <x v="0"/>
    <x v="156"/>
    <x v="6"/>
    <x v="138"/>
    <x v="193"/>
    <x v="207"/>
    <x v="129"/>
    <x v="118"/>
    <x v="35"/>
    <x v="63"/>
    <x v="26"/>
    <x v="12"/>
    <x v="1"/>
    <x v="0"/>
    <x v="9"/>
    <x v="4"/>
    <x v="20"/>
    <x v="266"/>
  </r>
  <r>
    <x v="13"/>
    <x v="0"/>
    <x v="159"/>
    <x v="0"/>
    <x v="157"/>
    <x v="9"/>
    <x v="209"/>
    <x v="277"/>
    <x v="134"/>
    <x v="147"/>
    <x v="116"/>
    <x v="15"/>
    <x v="62"/>
    <x v="28"/>
    <x v="3"/>
    <x v="0"/>
    <x v="0"/>
    <x v="3"/>
    <x v="4"/>
    <x v="20"/>
    <x v="267"/>
  </r>
  <r>
    <x v="13"/>
    <x v="0"/>
    <x v="128"/>
    <x v="0"/>
    <x v="158"/>
    <x v="9"/>
    <x v="210"/>
    <x v="104"/>
    <x v="182"/>
    <x v="148"/>
    <x v="115"/>
    <x v="16"/>
    <x v="35"/>
    <x v="28"/>
    <x v="3"/>
    <x v="0"/>
    <x v="0"/>
    <x v="3"/>
    <x v="4"/>
    <x v="20"/>
    <x v="268"/>
  </r>
  <r>
    <x v="13"/>
    <x v="0"/>
    <x v="181"/>
    <x v="0"/>
    <x v="159"/>
    <x v="4"/>
    <x v="56"/>
    <x v="105"/>
    <x v="205"/>
    <x v="68"/>
    <x v="67"/>
    <x v="37"/>
    <x v="46"/>
    <x v="18"/>
    <x v="3"/>
    <x v="0"/>
    <x v="0"/>
    <x v="3"/>
    <x v="4"/>
    <x v="20"/>
    <x v="269"/>
  </r>
  <r>
    <x v="13"/>
    <x v="0"/>
    <x v="156"/>
    <x v="0"/>
    <x v="160"/>
    <x v="3"/>
    <x v="87"/>
    <x v="194"/>
    <x v="206"/>
    <x v="146"/>
    <x v="207"/>
    <x v="36"/>
    <x v="64"/>
    <x v="18"/>
    <x v="3"/>
    <x v="0"/>
    <x v="0"/>
    <x v="8"/>
    <x v="4"/>
    <x v="20"/>
    <x v="270"/>
  </r>
  <r>
    <x v="13"/>
    <x v="0"/>
    <x v="125"/>
    <x v="0"/>
    <x v="161"/>
    <x v="0"/>
    <x v="217"/>
    <x v="48"/>
    <x v="204"/>
    <x v="77"/>
    <x v="68"/>
    <x v="34"/>
    <x v="28"/>
    <x v="18"/>
    <x v="3"/>
    <x v="0"/>
    <x v="0"/>
    <x v="4"/>
    <x v="4"/>
    <x v="20"/>
    <x v="271"/>
  </r>
  <r>
    <x v="13"/>
    <x v="0"/>
    <x v="114"/>
    <x v="0"/>
    <x v="162"/>
    <x v="9"/>
    <x v="176"/>
    <x v="192"/>
    <x v="93"/>
    <x v="85"/>
    <x v="93"/>
    <x v="10"/>
    <x v="19"/>
    <x v="18"/>
    <x v="3"/>
    <x v="0"/>
    <x v="0"/>
    <x v="3"/>
    <x v="4"/>
    <x v="20"/>
    <x v="272"/>
  </r>
  <r>
    <x v="13"/>
    <x v="0"/>
    <x v="33"/>
    <x v="0"/>
    <x v="162"/>
    <x v="6"/>
    <x v="176"/>
    <x v="192"/>
    <x v="93"/>
    <x v="85"/>
    <x v="93"/>
    <x v="10"/>
    <x v="19"/>
    <x v="18"/>
    <x v="3"/>
    <x v="1"/>
    <x v="0"/>
    <x v="9"/>
    <x v="4"/>
    <x v="20"/>
    <x v="273"/>
  </r>
  <r>
    <x v="14"/>
    <x v="47"/>
    <x v="112"/>
    <x v="0"/>
    <x v="163"/>
    <x v="3"/>
    <x v="105"/>
    <x v="284"/>
    <x v="217"/>
    <x v="124"/>
    <x v="250"/>
    <x v="44"/>
    <x v="88"/>
    <x v="6"/>
    <x v="9"/>
    <x v="0"/>
    <x v="65"/>
    <x v="3"/>
    <x v="4"/>
    <x v="8"/>
    <x v="274"/>
  </r>
  <r>
    <x v="14"/>
    <x v="43"/>
    <x v="112"/>
    <x v="0"/>
    <x v="163"/>
    <x v="8"/>
    <x v="105"/>
    <x v="168"/>
    <x v="217"/>
    <x v="124"/>
    <x v="250"/>
    <x v="44"/>
    <x v="88"/>
    <x v="6"/>
    <x v="9"/>
    <x v="0"/>
    <x v="66"/>
    <x v="3"/>
    <x v="4"/>
    <x v="8"/>
    <x v="275"/>
  </r>
  <r>
    <x v="14"/>
    <x v="51"/>
    <x v="24"/>
    <x v="0"/>
    <x v="163"/>
    <x v="10"/>
    <x v="105"/>
    <x v="168"/>
    <x v="218"/>
    <x v="124"/>
    <x v="250"/>
    <x v="43"/>
    <x v="88"/>
    <x v="6"/>
    <x v="9"/>
    <x v="0"/>
    <x v="108"/>
    <x v="3"/>
    <x v="4"/>
    <x v="8"/>
    <x v="276"/>
  </r>
  <r>
    <x v="14"/>
    <x v="79"/>
    <x v="127"/>
    <x v="0"/>
    <x v="164"/>
    <x v="9"/>
    <x v="77"/>
    <x v="266"/>
    <x v="202"/>
    <x v="87"/>
    <x v="108"/>
    <x v="48"/>
    <x v="24"/>
    <x v="5"/>
    <x v="9"/>
    <x v="0"/>
    <x v="59"/>
    <x v="3"/>
    <x v="4"/>
    <x v="8"/>
    <x v="277"/>
  </r>
  <r>
    <x v="14"/>
    <x v="45"/>
    <x v="80"/>
    <x v="0"/>
    <x v="165"/>
    <x v="2"/>
    <x v="184"/>
    <x v="61"/>
    <x v="222"/>
    <x v="64"/>
    <x v="211"/>
    <x v="104"/>
    <x v="25"/>
    <x v="9"/>
    <x v="9"/>
    <x v="0"/>
    <x v="60"/>
    <x v="3"/>
    <x v="4"/>
    <x v="14"/>
    <x v="284"/>
  </r>
  <r>
    <x v="14"/>
    <x v="33"/>
    <x v="59"/>
    <x v="0"/>
    <x v="165"/>
    <x v="2"/>
    <x v="184"/>
    <x v="71"/>
    <x v="223"/>
    <x v="60"/>
    <x v="226"/>
    <x v="47"/>
    <x v="88"/>
    <x v="5"/>
    <x v="9"/>
    <x v="0"/>
    <x v="60"/>
    <x v="3"/>
    <x v="4"/>
    <x v="28"/>
    <x v="286"/>
  </r>
  <r>
    <x v="14"/>
    <x v="0"/>
    <x v="101"/>
    <x v="0"/>
    <x v="166"/>
    <x v="9"/>
    <x v="63"/>
    <x v="243"/>
    <x v="60"/>
    <x v="55"/>
    <x v="11"/>
    <x v="51"/>
    <x v="85"/>
    <x v="5"/>
    <x v="9"/>
    <x v="0"/>
    <x v="61"/>
    <x v="3"/>
    <x v="4"/>
    <x v="8"/>
    <x v="289"/>
  </r>
  <r>
    <x v="14"/>
    <x v="0"/>
    <x v="68"/>
    <x v="0"/>
    <x v="167"/>
    <x v="8"/>
    <x v="204"/>
    <x v="255"/>
    <x v="219"/>
    <x v="59"/>
    <x v="252"/>
    <x v="52"/>
    <x v="25"/>
    <x v="3"/>
    <x v="9"/>
    <x v="0"/>
    <x v="62"/>
    <x v="7"/>
    <x v="4"/>
    <x v="8"/>
    <x v="293"/>
  </r>
  <r>
    <x v="14"/>
    <x v="0"/>
    <x v="67"/>
    <x v="0"/>
    <x v="167"/>
    <x v="3"/>
    <x v="204"/>
    <x v="144"/>
    <x v="219"/>
    <x v="59"/>
    <x v="252"/>
    <x v="52"/>
    <x v="25"/>
    <x v="3"/>
    <x v="9"/>
    <x v="0"/>
    <x v="62"/>
    <x v="7"/>
    <x v="4"/>
    <x v="8"/>
    <x v="294"/>
  </r>
  <r>
    <x v="14"/>
    <x v="37"/>
    <x v="120"/>
    <x v="0"/>
    <x v="165"/>
    <x v="2"/>
    <x v="184"/>
    <x v="68"/>
    <x v="213"/>
    <x v="66"/>
    <x v="219"/>
    <x v="102"/>
    <x v="84"/>
    <x v="9"/>
    <x v="8"/>
    <x v="0"/>
    <x v="60"/>
    <x v="3"/>
    <x v="4"/>
    <x v="8"/>
    <x v="282"/>
  </r>
  <r>
    <x v="14"/>
    <x v="0"/>
    <x v="128"/>
    <x v="0"/>
    <x v="167"/>
    <x v="6"/>
    <x v="204"/>
    <x v="158"/>
    <x v="19"/>
    <x v="54"/>
    <x v="144"/>
    <x v="52"/>
    <x v="25"/>
    <x v="3"/>
    <x v="8"/>
    <x v="1"/>
    <x v="62"/>
    <x v="9"/>
    <x v="4"/>
    <x v="28"/>
    <x v="291"/>
  </r>
  <r>
    <x v="14"/>
    <x v="0"/>
    <x v="79"/>
    <x v="0"/>
    <x v="167"/>
    <x v="5"/>
    <x v="204"/>
    <x v="229"/>
    <x v="26"/>
    <x v="54"/>
    <x v="144"/>
    <x v="52"/>
    <x v="25"/>
    <x v="3"/>
    <x v="8"/>
    <x v="0"/>
    <x v="62"/>
    <x v="7"/>
    <x v="4"/>
    <x v="28"/>
    <x v="292"/>
  </r>
  <r>
    <x v="14"/>
    <x v="89"/>
    <x v="190"/>
    <x v="0"/>
    <x v="165"/>
    <x v="2"/>
    <x v="184"/>
    <x v="66"/>
    <x v="214"/>
    <x v="61"/>
    <x v="52"/>
    <x v="103"/>
    <x v="50"/>
    <x v="9"/>
    <x v="0"/>
    <x v="0"/>
    <x v="60"/>
    <x v="3"/>
    <x v="4"/>
    <x v="8"/>
    <x v="278"/>
  </r>
  <r>
    <x v="14"/>
    <x v="76"/>
    <x v="166"/>
    <x v="0"/>
    <x v="165"/>
    <x v="1"/>
    <x v="184"/>
    <x v="58"/>
    <x v="216"/>
    <x v="134"/>
    <x v="50"/>
    <x v="46"/>
    <x v="32"/>
    <x v="9"/>
    <x v="0"/>
    <x v="0"/>
    <x v="60"/>
    <x v="3"/>
    <x v="4"/>
    <x v="23"/>
    <x v="279"/>
  </r>
  <r>
    <x v="14"/>
    <x v="61"/>
    <x v="123"/>
    <x v="0"/>
    <x v="165"/>
    <x v="1"/>
    <x v="184"/>
    <x v="53"/>
    <x v="211"/>
    <x v="63"/>
    <x v="51"/>
    <x v="46"/>
    <x v="70"/>
    <x v="9"/>
    <x v="0"/>
    <x v="0"/>
    <x v="60"/>
    <x v="3"/>
    <x v="4"/>
    <x v="23"/>
    <x v="280"/>
  </r>
  <r>
    <x v="14"/>
    <x v="49"/>
    <x v="123"/>
    <x v="0"/>
    <x v="165"/>
    <x v="2"/>
    <x v="184"/>
    <x v="62"/>
    <x v="220"/>
    <x v="67"/>
    <x v="88"/>
    <x v="49"/>
    <x v="25"/>
    <x v="9"/>
    <x v="0"/>
    <x v="0"/>
    <x v="60"/>
    <x v="3"/>
    <x v="4"/>
    <x v="23"/>
    <x v="281"/>
  </r>
  <r>
    <x v="14"/>
    <x v="0"/>
    <x v="113"/>
    <x v="0"/>
    <x v="165"/>
    <x v="2"/>
    <x v="184"/>
    <x v="65"/>
    <x v="221"/>
    <x v="65"/>
    <x v="28"/>
    <x v="105"/>
    <x v="52"/>
    <x v="9"/>
    <x v="0"/>
    <x v="0"/>
    <x v="60"/>
    <x v="3"/>
    <x v="4"/>
    <x v="14"/>
    <x v="283"/>
  </r>
  <r>
    <x v="14"/>
    <x v="0"/>
    <x v="79"/>
    <x v="0"/>
    <x v="165"/>
    <x v="1"/>
    <x v="184"/>
    <x v="57"/>
    <x v="212"/>
    <x v="62"/>
    <x v="32"/>
    <x v="45"/>
    <x v="70"/>
    <x v="11"/>
    <x v="0"/>
    <x v="0"/>
    <x v="60"/>
    <x v="3"/>
    <x v="4"/>
    <x v="21"/>
    <x v="285"/>
  </r>
  <r>
    <x v="14"/>
    <x v="62"/>
    <x v="0"/>
    <x v="2"/>
    <x v="165"/>
    <x v="2"/>
    <x v="184"/>
    <x v="67"/>
    <x v="215"/>
    <x v="58"/>
    <x v="219"/>
    <x v="103"/>
    <x v="50"/>
    <x v="9"/>
    <x v="0"/>
    <x v="0"/>
    <x v="60"/>
    <x v="3"/>
    <x v="4"/>
    <x v="14"/>
    <x v="287"/>
  </r>
  <r>
    <x v="14"/>
    <x v="30"/>
    <x v="118"/>
    <x v="0"/>
    <x v="166"/>
    <x v="9"/>
    <x v="63"/>
    <x v="306"/>
    <x v="61"/>
    <x v="56"/>
    <x v="106"/>
    <x v="50"/>
    <x v="51"/>
    <x v="9"/>
    <x v="0"/>
    <x v="0"/>
    <x v="61"/>
    <x v="3"/>
    <x v="4"/>
    <x v="8"/>
    <x v="288"/>
  </r>
  <r>
    <x v="14"/>
    <x v="33"/>
    <x v="53"/>
    <x v="0"/>
    <x v="166"/>
    <x v="9"/>
    <x v="63"/>
    <x v="108"/>
    <x v="224"/>
    <x v="125"/>
    <x v="34"/>
    <x v="89"/>
    <x v="4"/>
    <x v="9"/>
    <x v="0"/>
    <x v="0"/>
    <x v="61"/>
    <x v="3"/>
    <x v="4"/>
    <x v="26"/>
    <x v="290"/>
  </r>
  <r>
    <x v="14"/>
    <x v="0"/>
    <x v="173"/>
    <x v="0"/>
    <x v="168"/>
    <x v="9"/>
    <x v="171"/>
    <x v="97"/>
    <x v="37"/>
    <x v="29"/>
    <x v="195"/>
    <x v="106"/>
    <x v="47"/>
    <x v="9"/>
    <x v="0"/>
    <x v="0"/>
    <x v="63"/>
    <x v="3"/>
    <x v="4"/>
    <x v="35"/>
    <x v="295"/>
  </r>
  <r>
    <x v="14"/>
    <x v="0"/>
    <x v="163"/>
    <x v="0"/>
    <x v="168"/>
    <x v="6"/>
    <x v="171"/>
    <x v="34"/>
    <x v="21"/>
    <x v="23"/>
    <x v="194"/>
    <x v="106"/>
    <x v="47"/>
    <x v="3"/>
    <x v="0"/>
    <x v="1"/>
    <x v="63"/>
    <x v="9"/>
    <x v="4"/>
    <x v="34"/>
    <x v="296"/>
  </r>
  <r>
    <x v="14"/>
    <x v="0"/>
    <x v="133"/>
    <x v="0"/>
    <x v="169"/>
    <x v="9"/>
    <x v="4"/>
    <x v="242"/>
    <x v="140"/>
    <x v="37"/>
    <x v="197"/>
    <x v="101"/>
    <x v="48"/>
    <x v="0"/>
    <x v="0"/>
    <x v="0"/>
    <x v="64"/>
    <x v="5"/>
    <x v="4"/>
    <x v="21"/>
    <x v="297"/>
  </r>
  <r>
    <x v="15"/>
    <x v="0"/>
    <x v="164"/>
    <x v="0"/>
    <x v="182"/>
    <x v="2"/>
    <x v="0"/>
    <x v="1"/>
    <x v="3"/>
    <x v="4"/>
    <x v="0"/>
    <x v="2"/>
    <x v="1"/>
    <x v="1"/>
    <x v="1"/>
    <x v="0"/>
    <x v="0"/>
    <x v="3"/>
    <x v="3"/>
    <x v="0"/>
    <x v="329"/>
  </r>
  <r>
    <x v="15"/>
    <x v="0"/>
    <x v="135"/>
    <x v="0"/>
    <x v="182"/>
    <x v="6"/>
    <x v="0"/>
    <x v="1"/>
    <x v="3"/>
    <x v="4"/>
    <x v="0"/>
    <x v="2"/>
    <x v="1"/>
    <x v="1"/>
    <x v="1"/>
    <x v="1"/>
    <x v="0"/>
    <x v="3"/>
    <x v="3"/>
    <x v="0"/>
    <x v="330"/>
  </r>
  <r>
    <x v="15"/>
    <x v="0"/>
    <x v="37"/>
    <x v="0"/>
    <x v="170"/>
    <x v="8"/>
    <x v="88"/>
    <x v="326"/>
    <x v="132"/>
    <x v="277"/>
    <x v="21"/>
    <x v="38"/>
    <x v="0"/>
    <x v="15"/>
    <x v="0"/>
    <x v="0"/>
    <x v="0"/>
    <x v="3"/>
    <x v="4"/>
    <x v="8"/>
    <x v="298"/>
  </r>
  <r>
    <x v="15"/>
    <x v="0"/>
    <x v="19"/>
    <x v="0"/>
    <x v="170"/>
    <x v="3"/>
    <x v="88"/>
    <x v="326"/>
    <x v="132"/>
    <x v="277"/>
    <x v="21"/>
    <x v="38"/>
    <x v="0"/>
    <x v="13"/>
    <x v="0"/>
    <x v="0"/>
    <x v="0"/>
    <x v="3"/>
    <x v="4"/>
    <x v="8"/>
    <x v="299"/>
  </r>
  <r>
    <x v="15"/>
    <x v="0"/>
    <x v="32"/>
    <x v="0"/>
    <x v="171"/>
    <x v="8"/>
    <x v="51"/>
    <x v="235"/>
    <x v="51"/>
    <x v="259"/>
    <x v="90"/>
    <x v="38"/>
    <x v="0"/>
    <x v="13"/>
    <x v="0"/>
    <x v="0"/>
    <x v="0"/>
    <x v="3"/>
    <x v="4"/>
    <x v="8"/>
    <x v="300"/>
  </r>
  <r>
    <x v="15"/>
    <x v="0"/>
    <x v="18"/>
    <x v="0"/>
    <x v="171"/>
    <x v="3"/>
    <x v="51"/>
    <x v="235"/>
    <x v="51"/>
    <x v="259"/>
    <x v="90"/>
    <x v="38"/>
    <x v="0"/>
    <x v="0"/>
    <x v="0"/>
    <x v="0"/>
    <x v="0"/>
    <x v="3"/>
    <x v="4"/>
    <x v="8"/>
    <x v="301"/>
  </r>
  <r>
    <x v="15"/>
    <x v="0"/>
    <x v="92"/>
    <x v="0"/>
    <x v="172"/>
    <x v="2"/>
    <x v="195"/>
    <x v="124"/>
    <x v="149"/>
    <x v="78"/>
    <x v="127"/>
    <x v="38"/>
    <x v="0"/>
    <x v="15"/>
    <x v="0"/>
    <x v="0"/>
    <x v="0"/>
    <x v="2"/>
    <x v="4"/>
    <x v="0"/>
    <x v="302"/>
  </r>
  <r>
    <x v="15"/>
    <x v="0"/>
    <x v="92"/>
    <x v="0"/>
    <x v="172"/>
    <x v="8"/>
    <x v="194"/>
    <x v="124"/>
    <x v="149"/>
    <x v="78"/>
    <x v="127"/>
    <x v="38"/>
    <x v="0"/>
    <x v="15"/>
    <x v="0"/>
    <x v="0"/>
    <x v="0"/>
    <x v="3"/>
    <x v="4"/>
    <x v="0"/>
    <x v="303"/>
  </r>
  <r>
    <x v="15"/>
    <x v="0"/>
    <x v="69"/>
    <x v="0"/>
    <x v="172"/>
    <x v="9"/>
    <x v="197"/>
    <x v="124"/>
    <x v="149"/>
    <x v="78"/>
    <x v="127"/>
    <x v="38"/>
    <x v="0"/>
    <x v="15"/>
    <x v="0"/>
    <x v="0"/>
    <x v="0"/>
    <x v="3"/>
    <x v="4"/>
    <x v="0"/>
    <x v="304"/>
  </r>
  <r>
    <x v="15"/>
    <x v="0"/>
    <x v="69"/>
    <x v="0"/>
    <x v="172"/>
    <x v="5"/>
    <x v="196"/>
    <x v="124"/>
    <x v="149"/>
    <x v="78"/>
    <x v="127"/>
    <x v="38"/>
    <x v="0"/>
    <x v="15"/>
    <x v="0"/>
    <x v="0"/>
    <x v="0"/>
    <x v="3"/>
    <x v="4"/>
    <x v="0"/>
    <x v="305"/>
  </r>
  <r>
    <x v="15"/>
    <x v="0"/>
    <x v="69"/>
    <x v="0"/>
    <x v="172"/>
    <x v="3"/>
    <x v="194"/>
    <x v="124"/>
    <x v="149"/>
    <x v="78"/>
    <x v="127"/>
    <x v="38"/>
    <x v="0"/>
    <x v="15"/>
    <x v="0"/>
    <x v="0"/>
    <x v="0"/>
    <x v="3"/>
    <x v="4"/>
    <x v="0"/>
    <x v="306"/>
  </r>
  <r>
    <x v="15"/>
    <x v="81"/>
    <x v="186"/>
    <x v="0"/>
    <x v="173"/>
    <x v="2"/>
    <x v="33"/>
    <x v="209"/>
    <x v="124"/>
    <x v="240"/>
    <x v="29"/>
    <x v="38"/>
    <x v="0"/>
    <x v="0"/>
    <x v="0"/>
    <x v="0"/>
    <x v="0"/>
    <x v="2"/>
    <x v="4"/>
    <x v="0"/>
    <x v="307"/>
  </r>
  <r>
    <x v="15"/>
    <x v="80"/>
    <x v="155"/>
    <x v="0"/>
    <x v="173"/>
    <x v="2"/>
    <x v="32"/>
    <x v="209"/>
    <x v="124"/>
    <x v="240"/>
    <x v="29"/>
    <x v="38"/>
    <x v="0"/>
    <x v="0"/>
    <x v="0"/>
    <x v="0"/>
    <x v="0"/>
    <x v="2"/>
    <x v="4"/>
    <x v="0"/>
    <x v="308"/>
  </r>
  <r>
    <x v="15"/>
    <x v="59"/>
    <x v="93"/>
    <x v="0"/>
    <x v="173"/>
    <x v="2"/>
    <x v="31"/>
    <x v="209"/>
    <x v="124"/>
    <x v="240"/>
    <x v="29"/>
    <x v="38"/>
    <x v="0"/>
    <x v="0"/>
    <x v="0"/>
    <x v="0"/>
    <x v="0"/>
    <x v="2"/>
    <x v="4"/>
    <x v="0"/>
    <x v="309"/>
  </r>
  <r>
    <x v="15"/>
    <x v="55"/>
    <x v="0"/>
    <x v="2"/>
    <x v="173"/>
    <x v="2"/>
    <x v="30"/>
    <x v="209"/>
    <x v="124"/>
    <x v="240"/>
    <x v="29"/>
    <x v="38"/>
    <x v="0"/>
    <x v="0"/>
    <x v="0"/>
    <x v="0"/>
    <x v="0"/>
    <x v="2"/>
    <x v="4"/>
    <x v="0"/>
    <x v="310"/>
  </r>
  <r>
    <x v="15"/>
    <x v="0"/>
    <x v="166"/>
    <x v="0"/>
    <x v="174"/>
    <x v="5"/>
    <x v="79"/>
    <x v="290"/>
    <x v="148"/>
    <x v="141"/>
    <x v="145"/>
    <x v="41"/>
    <x v="34"/>
    <x v="0"/>
    <x v="0"/>
    <x v="0"/>
    <x v="0"/>
    <x v="3"/>
    <x v="4"/>
    <x v="30"/>
    <x v="311"/>
  </r>
  <r>
    <x v="15"/>
    <x v="0"/>
    <x v="156"/>
    <x v="0"/>
    <x v="174"/>
    <x v="6"/>
    <x v="78"/>
    <x v="290"/>
    <x v="148"/>
    <x v="141"/>
    <x v="145"/>
    <x v="41"/>
    <x v="34"/>
    <x v="24"/>
    <x v="0"/>
    <x v="1"/>
    <x v="0"/>
    <x v="9"/>
    <x v="4"/>
    <x v="30"/>
    <x v="312"/>
  </r>
  <r>
    <x v="15"/>
    <x v="0"/>
    <x v="156"/>
    <x v="0"/>
    <x v="174"/>
    <x v="9"/>
    <x v="80"/>
    <x v="290"/>
    <x v="148"/>
    <x v="141"/>
    <x v="145"/>
    <x v="41"/>
    <x v="34"/>
    <x v="0"/>
    <x v="0"/>
    <x v="0"/>
    <x v="0"/>
    <x v="3"/>
    <x v="4"/>
    <x v="30"/>
    <x v="313"/>
  </r>
  <r>
    <x v="15"/>
    <x v="0"/>
    <x v="123"/>
    <x v="0"/>
    <x v="175"/>
    <x v="9"/>
    <x v="221"/>
    <x v="300"/>
    <x v="210"/>
    <x v="122"/>
    <x v="148"/>
    <x v="63"/>
    <x v="77"/>
    <x v="0"/>
    <x v="0"/>
    <x v="0"/>
    <x v="0"/>
    <x v="3"/>
    <x v="4"/>
    <x v="0"/>
    <x v="314"/>
  </r>
  <r>
    <x v="15"/>
    <x v="0"/>
    <x v="183"/>
    <x v="0"/>
    <x v="176"/>
    <x v="2"/>
    <x v="28"/>
    <x v="210"/>
    <x v="124"/>
    <x v="241"/>
    <x v="152"/>
    <x v="41"/>
    <x v="90"/>
    <x v="25"/>
    <x v="0"/>
    <x v="0"/>
    <x v="0"/>
    <x v="2"/>
    <x v="4"/>
    <x v="0"/>
    <x v="315"/>
  </r>
  <r>
    <x v="15"/>
    <x v="0"/>
    <x v="176"/>
    <x v="0"/>
    <x v="176"/>
    <x v="2"/>
    <x v="29"/>
    <x v="210"/>
    <x v="124"/>
    <x v="241"/>
    <x v="152"/>
    <x v="41"/>
    <x v="90"/>
    <x v="25"/>
    <x v="0"/>
    <x v="0"/>
    <x v="0"/>
    <x v="3"/>
    <x v="4"/>
    <x v="32"/>
    <x v="316"/>
  </r>
  <r>
    <x v="15"/>
    <x v="0"/>
    <x v="79"/>
    <x v="0"/>
    <x v="177"/>
    <x v="10"/>
    <x v="164"/>
    <x v="330"/>
    <x v="153"/>
    <x v="253"/>
    <x v="278"/>
    <x v="41"/>
    <x v="0"/>
    <x v="18"/>
    <x v="0"/>
    <x v="0"/>
    <x v="0"/>
    <x v="3"/>
    <x v="4"/>
    <x v="8"/>
    <x v="317"/>
  </r>
  <r>
    <x v="15"/>
    <x v="0"/>
    <x v="52"/>
    <x v="0"/>
    <x v="177"/>
    <x v="3"/>
    <x v="164"/>
    <x v="238"/>
    <x v="153"/>
    <x v="253"/>
    <x v="278"/>
    <x v="41"/>
    <x v="0"/>
    <x v="25"/>
    <x v="0"/>
    <x v="0"/>
    <x v="0"/>
    <x v="3"/>
    <x v="4"/>
    <x v="8"/>
    <x v="318"/>
  </r>
  <r>
    <x v="15"/>
    <x v="0"/>
    <x v="46"/>
    <x v="0"/>
    <x v="177"/>
    <x v="2"/>
    <x v="165"/>
    <x v="238"/>
    <x v="153"/>
    <x v="253"/>
    <x v="278"/>
    <x v="41"/>
    <x v="0"/>
    <x v="0"/>
    <x v="0"/>
    <x v="0"/>
    <x v="0"/>
    <x v="3"/>
    <x v="4"/>
    <x v="8"/>
    <x v="319"/>
  </r>
  <r>
    <x v="15"/>
    <x v="0"/>
    <x v="10"/>
    <x v="0"/>
    <x v="177"/>
    <x v="8"/>
    <x v="164"/>
    <x v="256"/>
    <x v="153"/>
    <x v="253"/>
    <x v="278"/>
    <x v="41"/>
    <x v="0"/>
    <x v="25"/>
    <x v="0"/>
    <x v="0"/>
    <x v="0"/>
    <x v="3"/>
    <x v="4"/>
    <x v="8"/>
    <x v="320"/>
  </r>
  <r>
    <x v="15"/>
    <x v="0"/>
    <x v="37"/>
    <x v="0"/>
    <x v="178"/>
    <x v="9"/>
    <x v="25"/>
    <x v="152"/>
    <x v="137"/>
    <x v="86"/>
    <x v="146"/>
    <x v="42"/>
    <x v="76"/>
    <x v="0"/>
    <x v="0"/>
    <x v="0"/>
    <x v="0"/>
    <x v="3"/>
    <x v="4"/>
    <x v="0"/>
    <x v="321"/>
  </r>
  <r>
    <x v="15"/>
    <x v="0"/>
    <x v="92"/>
    <x v="0"/>
    <x v="179"/>
    <x v="9"/>
    <x v="169"/>
    <x v="4"/>
    <x v="239"/>
    <x v="120"/>
    <x v="257"/>
    <x v="42"/>
    <x v="76"/>
    <x v="0"/>
    <x v="0"/>
    <x v="0"/>
    <x v="0"/>
    <x v="3"/>
    <x v="4"/>
    <x v="0"/>
    <x v="322"/>
  </r>
  <r>
    <x v="15"/>
    <x v="58"/>
    <x v="0"/>
    <x v="0"/>
    <x v="180"/>
    <x v="2"/>
    <x v="218"/>
    <x v="175"/>
    <x v="151"/>
    <x v="120"/>
    <x v="42"/>
    <x v="42"/>
    <x v="77"/>
    <x v="0"/>
    <x v="0"/>
    <x v="0"/>
    <x v="0"/>
    <x v="3"/>
    <x v="4"/>
    <x v="0"/>
    <x v="323"/>
  </r>
  <r>
    <x v="15"/>
    <x v="0"/>
    <x v="112"/>
    <x v="0"/>
    <x v="181"/>
    <x v="3"/>
    <x v="104"/>
    <x v="159"/>
    <x v="40"/>
    <x v="243"/>
    <x v="25"/>
    <x v="63"/>
    <x v="78"/>
    <x v="16"/>
    <x v="0"/>
    <x v="0"/>
    <x v="0"/>
    <x v="3"/>
    <x v="4"/>
    <x v="0"/>
    <x v="324"/>
  </r>
  <r>
    <x v="15"/>
    <x v="0"/>
    <x v="112"/>
    <x v="0"/>
    <x v="181"/>
    <x v="8"/>
    <x v="104"/>
    <x v="159"/>
    <x v="42"/>
    <x v="244"/>
    <x v="25"/>
    <x v="63"/>
    <x v="78"/>
    <x v="0"/>
    <x v="0"/>
    <x v="0"/>
    <x v="0"/>
    <x v="3"/>
    <x v="4"/>
    <x v="0"/>
    <x v="325"/>
  </r>
  <r>
    <x v="15"/>
    <x v="0"/>
    <x v="53"/>
    <x v="0"/>
    <x v="181"/>
    <x v="9"/>
    <x v="107"/>
    <x v="159"/>
    <x v="41"/>
    <x v="52"/>
    <x v="25"/>
    <x v="63"/>
    <x v="78"/>
    <x v="18"/>
    <x v="0"/>
    <x v="0"/>
    <x v="0"/>
    <x v="3"/>
    <x v="4"/>
    <x v="0"/>
    <x v="326"/>
  </r>
  <r>
    <x v="15"/>
    <x v="48"/>
    <x v="0"/>
    <x v="2"/>
    <x v="181"/>
    <x v="2"/>
    <x v="106"/>
    <x v="159"/>
    <x v="57"/>
    <x v="100"/>
    <x v="25"/>
    <x v="63"/>
    <x v="78"/>
    <x v="18"/>
    <x v="0"/>
    <x v="0"/>
    <x v="0"/>
    <x v="3"/>
    <x v="4"/>
    <x v="0"/>
    <x v="327"/>
  </r>
  <r>
    <x v="15"/>
    <x v="0"/>
    <x v="185"/>
    <x v="0"/>
    <x v="182"/>
    <x v="2"/>
    <x v="125"/>
    <x v="191"/>
    <x v="58"/>
    <x v="121"/>
    <x v="231"/>
    <x v="39"/>
    <x v="34"/>
    <x v="14"/>
    <x v="0"/>
    <x v="0"/>
    <x v="0"/>
    <x v="3"/>
    <x v="3"/>
    <x v="0"/>
    <x v="328"/>
  </r>
  <r>
    <x v="15"/>
    <x v="85"/>
    <x v="0"/>
    <x v="0"/>
    <x v="183"/>
    <x v="5"/>
    <x v="55"/>
    <x v="96"/>
    <x v="148"/>
    <x v="142"/>
    <x v="145"/>
    <x v="42"/>
    <x v="77"/>
    <x v="0"/>
    <x v="0"/>
    <x v="1"/>
    <x v="0"/>
    <x v="3"/>
    <x v="4"/>
    <x v="0"/>
    <x v="331"/>
  </r>
  <r>
    <x v="15"/>
    <x v="85"/>
    <x v="0"/>
    <x v="0"/>
    <x v="183"/>
    <x v="6"/>
    <x v="55"/>
    <x v="96"/>
    <x v="148"/>
    <x v="142"/>
    <x v="145"/>
    <x v="42"/>
    <x v="77"/>
    <x v="0"/>
    <x v="0"/>
    <x v="0"/>
    <x v="0"/>
    <x v="3"/>
    <x v="4"/>
    <x v="0"/>
    <x v="332"/>
  </r>
  <r>
    <x v="15"/>
    <x v="0"/>
    <x v="32"/>
    <x v="0"/>
    <x v="184"/>
    <x v="8"/>
    <x v="89"/>
    <x v="177"/>
    <x v="131"/>
    <x v="123"/>
    <x v="151"/>
    <x v="40"/>
    <x v="0"/>
    <x v="19"/>
    <x v="0"/>
    <x v="0"/>
    <x v="0"/>
    <x v="3"/>
    <x v="4"/>
    <x v="0"/>
    <x v="333"/>
  </r>
  <r>
    <x v="15"/>
    <x v="0"/>
    <x v="18"/>
    <x v="0"/>
    <x v="184"/>
    <x v="10"/>
    <x v="89"/>
    <x v="177"/>
    <x v="131"/>
    <x v="123"/>
    <x v="151"/>
    <x v="40"/>
    <x v="0"/>
    <x v="19"/>
    <x v="0"/>
    <x v="0"/>
    <x v="0"/>
    <x v="3"/>
    <x v="4"/>
    <x v="0"/>
    <x v="334"/>
  </r>
  <r>
    <x v="15"/>
    <x v="0"/>
    <x v="18"/>
    <x v="0"/>
    <x v="184"/>
    <x v="3"/>
    <x v="89"/>
    <x v="177"/>
    <x v="131"/>
    <x v="123"/>
    <x v="151"/>
    <x v="40"/>
    <x v="0"/>
    <x v="19"/>
    <x v="0"/>
    <x v="0"/>
    <x v="0"/>
    <x v="3"/>
    <x v="4"/>
    <x v="0"/>
    <x v="335"/>
  </r>
  <r>
    <x v="15"/>
    <x v="0"/>
    <x v="18"/>
    <x v="0"/>
    <x v="184"/>
    <x v="10"/>
    <x v="90"/>
    <x v="82"/>
    <x v="133"/>
    <x v="88"/>
    <x v="151"/>
    <x v="40"/>
    <x v="0"/>
    <x v="12"/>
    <x v="0"/>
    <x v="0"/>
    <x v="0"/>
    <x v="3"/>
    <x v="4"/>
    <x v="0"/>
    <x v="336"/>
  </r>
  <r>
    <x v="15"/>
    <x v="0"/>
    <x v="18"/>
    <x v="0"/>
    <x v="184"/>
    <x v="3"/>
    <x v="90"/>
    <x v="82"/>
    <x v="133"/>
    <x v="88"/>
    <x v="151"/>
    <x v="40"/>
    <x v="0"/>
    <x v="12"/>
    <x v="0"/>
    <x v="0"/>
    <x v="0"/>
    <x v="3"/>
    <x v="4"/>
    <x v="0"/>
    <x v="337"/>
  </r>
  <r>
    <x v="15"/>
    <x v="73"/>
    <x v="112"/>
    <x v="2"/>
    <x v="185"/>
    <x v="2"/>
    <x v="199"/>
    <x v="241"/>
    <x v="237"/>
    <x v="91"/>
    <x v="212"/>
    <x v="0"/>
    <x v="0"/>
    <x v="45"/>
    <x v="0"/>
    <x v="0"/>
    <x v="0"/>
    <x v="3"/>
    <x v="4"/>
    <x v="20"/>
    <x v="338"/>
  </r>
  <r>
    <x v="16"/>
    <x v="0"/>
    <x v="92"/>
    <x v="0"/>
    <x v="186"/>
    <x v="3"/>
    <x v="117"/>
    <x v="42"/>
    <x v="121"/>
    <x v="84"/>
    <x v="196"/>
    <x v="5"/>
    <x v="18"/>
    <x v="41"/>
    <x v="2"/>
    <x v="0"/>
    <x v="99"/>
    <x v="3"/>
    <x v="4"/>
    <x v="1"/>
    <x v="339"/>
  </r>
  <r>
    <x v="16"/>
    <x v="0"/>
    <x v="53"/>
    <x v="0"/>
    <x v="186"/>
    <x v="10"/>
    <x v="117"/>
    <x v="42"/>
    <x v="121"/>
    <x v="84"/>
    <x v="196"/>
    <x v="5"/>
    <x v="18"/>
    <x v="41"/>
    <x v="2"/>
    <x v="0"/>
    <x v="108"/>
    <x v="3"/>
    <x v="4"/>
    <x v="1"/>
    <x v="340"/>
  </r>
  <r>
    <x v="16"/>
    <x v="0"/>
    <x v="53"/>
    <x v="0"/>
    <x v="186"/>
    <x v="8"/>
    <x v="117"/>
    <x v="42"/>
    <x v="121"/>
    <x v="84"/>
    <x v="196"/>
    <x v="5"/>
    <x v="18"/>
    <x v="41"/>
    <x v="2"/>
    <x v="0"/>
    <x v="100"/>
    <x v="3"/>
    <x v="4"/>
    <x v="1"/>
    <x v="341"/>
  </r>
  <r>
    <x v="16"/>
    <x v="0"/>
    <x v="32"/>
    <x v="0"/>
    <x v="187"/>
    <x v="3"/>
    <x v="94"/>
    <x v="188"/>
    <x v="147"/>
    <x v="251"/>
    <x v="66"/>
    <x v="5"/>
    <x v="17"/>
    <x v="41"/>
    <x v="2"/>
    <x v="0"/>
    <x v="99"/>
    <x v="3"/>
    <x v="4"/>
    <x v="1"/>
    <x v="342"/>
  </r>
  <r>
    <x v="16"/>
    <x v="0"/>
    <x v="11"/>
    <x v="0"/>
    <x v="187"/>
    <x v="10"/>
    <x v="94"/>
    <x v="188"/>
    <x v="147"/>
    <x v="251"/>
    <x v="66"/>
    <x v="5"/>
    <x v="17"/>
    <x v="41"/>
    <x v="2"/>
    <x v="0"/>
    <x v="108"/>
    <x v="3"/>
    <x v="4"/>
    <x v="1"/>
    <x v="343"/>
  </r>
  <r>
    <x v="16"/>
    <x v="0"/>
    <x v="15"/>
    <x v="0"/>
    <x v="188"/>
    <x v="6"/>
    <x v="223"/>
    <x v="106"/>
    <x v="143"/>
    <x v="242"/>
    <x v="97"/>
    <x v="4"/>
    <x v="22"/>
    <x v="0"/>
    <x v="2"/>
    <x v="0"/>
    <x v="98"/>
    <x v="3"/>
    <x v="4"/>
    <x v="1"/>
    <x v="344"/>
  </r>
  <r>
    <x v="16"/>
    <x v="0"/>
    <x v="27"/>
    <x v="0"/>
    <x v="189"/>
    <x v="9"/>
    <x v="175"/>
    <x v="99"/>
    <x v="142"/>
    <x v="50"/>
    <x v="95"/>
    <x v="17"/>
    <x v="21"/>
    <x v="0"/>
    <x v="2"/>
    <x v="0"/>
    <x v="98"/>
    <x v="3"/>
    <x v="4"/>
    <x v="1"/>
    <x v="345"/>
  </r>
  <r>
    <x v="16"/>
    <x v="0"/>
    <x v="37"/>
    <x v="0"/>
    <x v="190"/>
    <x v="9"/>
    <x v="185"/>
    <x v="107"/>
    <x v="160"/>
    <x v="269"/>
    <x v="94"/>
    <x v="6"/>
    <x v="0"/>
    <x v="0"/>
    <x v="2"/>
    <x v="0"/>
    <x v="98"/>
    <x v="3"/>
    <x v="4"/>
    <x v="1"/>
    <x v="346"/>
  </r>
  <r>
    <x v="16"/>
    <x v="0"/>
    <x v="53"/>
    <x v="0"/>
    <x v="191"/>
    <x v="10"/>
    <x v="208"/>
    <x v="275"/>
    <x v="126"/>
    <x v="70"/>
    <x v="268"/>
    <x v="3"/>
    <x v="20"/>
    <x v="0"/>
    <x v="2"/>
    <x v="0"/>
    <x v="108"/>
    <x v="3"/>
    <x v="4"/>
    <x v="1"/>
    <x v="347"/>
  </r>
  <r>
    <x v="16"/>
    <x v="0"/>
    <x v="53"/>
    <x v="0"/>
    <x v="191"/>
    <x v="8"/>
    <x v="208"/>
    <x v="275"/>
    <x v="126"/>
    <x v="70"/>
    <x v="268"/>
    <x v="3"/>
    <x v="20"/>
    <x v="0"/>
    <x v="2"/>
    <x v="0"/>
    <x v="100"/>
    <x v="3"/>
    <x v="4"/>
    <x v="1"/>
    <x v="348"/>
  </r>
  <r>
    <x v="16"/>
    <x v="41"/>
    <x v="51"/>
    <x v="0"/>
    <x v="191"/>
    <x v="3"/>
    <x v="208"/>
    <x v="275"/>
    <x v="126"/>
    <x v="70"/>
    <x v="268"/>
    <x v="3"/>
    <x v="20"/>
    <x v="0"/>
    <x v="2"/>
    <x v="0"/>
    <x v="99"/>
    <x v="3"/>
    <x v="4"/>
    <x v="1"/>
    <x v="349"/>
  </r>
  <r>
    <x v="17"/>
    <x v="44"/>
    <x v="101"/>
    <x v="0"/>
    <x v="192"/>
    <x v="3"/>
    <x v="118"/>
    <x v="143"/>
    <x v="155"/>
    <x v="224"/>
    <x v="130"/>
    <x v="81"/>
    <x v="40"/>
    <x v="2"/>
    <x v="5"/>
    <x v="0"/>
    <x v="101"/>
    <x v="3"/>
    <x v="4"/>
    <x v="0"/>
    <x v="350"/>
  </r>
  <r>
    <x v="17"/>
    <x v="21"/>
    <x v="14"/>
    <x v="0"/>
    <x v="192"/>
    <x v="9"/>
    <x v="118"/>
    <x v="155"/>
    <x v="123"/>
    <x v="172"/>
    <x v="282"/>
    <x v="81"/>
    <x v="40"/>
    <x v="2"/>
    <x v="5"/>
    <x v="0"/>
    <x v="101"/>
    <x v="3"/>
    <x v="4"/>
    <x v="0"/>
    <x v="351"/>
  </r>
  <r>
    <x v="17"/>
    <x v="0"/>
    <x v="194"/>
    <x v="0"/>
    <x v="193"/>
    <x v="9"/>
    <x v="73"/>
    <x v="320"/>
    <x v="128"/>
    <x v="153"/>
    <x v="132"/>
    <x v="77"/>
    <x v="40"/>
    <x v="2"/>
    <x v="5"/>
    <x v="0"/>
    <x v="101"/>
    <x v="3"/>
    <x v="4"/>
    <x v="0"/>
    <x v="352"/>
  </r>
  <r>
    <x v="17"/>
    <x v="0"/>
    <x v="180"/>
    <x v="0"/>
    <x v="193"/>
    <x v="9"/>
    <x v="73"/>
    <x v="318"/>
    <x v="127"/>
    <x v="152"/>
    <x v="132"/>
    <x v="77"/>
    <x v="40"/>
    <x v="33"/>
    <x v="5"/>
    <x v="0"/>
    <x v="101"/>
    <x v="3"/>
    <x v="4"/>
    <x v="0"/>
    <x v="353"/>
  </r>
  <r>
    <x v="17"/>
    <x v="0"/>
    <x v="174"/>
    <x v="0"/>
    <x v="193"/>
    <x v="9"/>
    <x v="73"/>
    <x v="227"/>
    <x v="128"/>
    <x v="151"/>
    <x v="132"/>
    <x v="77"/>
    <x v="40"/>
    <x v="2"/>
    <x v="5"/>
    <x v="0"/>
    <x v="101"/>
    <x v="3"/>
    <x v="4"/>
    <x v="0"/>
    <x v="354"/>
  </r>
  <r>
    <x v="17"/>
    <x v="44"/>
    <x v="170"/>
    <x v="0"/>
    <x v="193"/>
    <x v="9"/>
    <x v="73"/>
    <x v="221"/>
    <x v="127"/>
    <x v="150"/>
    <x v="132"/>
    <x v="77"/>
    <x v="40"/>
    <x v="2"/>
    <x v="5"/>
    <x v="0"/>
    <x v="101"/>
    <x v="3"/>
    <x v="4"/>
    <x v="0"/>
    <x v="355"/>
  </r>
  <r>
    <x v="17"/>
    <x v="61"/>
    <x v="123"/>
    <x v="0"/>
    <x v="193"/>
    <x v="9"/>
    <x v="73"/>
    <x v="322"/>
    <x v="129"/>
    <x v="149"/>
    <x v="132"/>
    <x v="77"/>
    <x v="40"/>
    <x v="2"/>
    <x v="5"/>
    <x v="0"/>
    <x v="101"/>
    <x v="3"/>
    <x v="4"/>
    <x v="0"/>
    <x v="356"/>
  </r>
  <r>
    <x v="17"/>
    <x v="61"/>
    <x v="95"/>
    <x v="0"/>
    <x v="193"/>
    <x v="9"/>
    <x v="73"/>
    <x v="319"/>
    <x v="130"/>
    <x v="154"/>
    <x v="245"/>
    <x v="77"/>
    <x v="40"/>
    <x v="2"/>
    <x v="5"/>
    <x v="0"/>
    <x v="101"/>
    <x v="3"/>
    <x v="4"/>
    <x v="0"/>
    <x v="357"/>
  </r>
  <r>
    <x v="17"/>
    <x v="98"/>
    <x v="0"/>
    <x v="2"/>
    <x v="193"/>
    <x v="9"/>
    <x v="73"/>
    <x v="289"/>
    <x v="35"/>
    <x v="223"/>
    <x v="132"/>
    <x v="77"/>
    <x v="40"/>
    <x v="2"/>
    <x v="5"/>
    <x v="0"/>
    <x v="101"/>
    <x v="3"/>
    <x v="4"/>
    <x v="0"/>
    <x v="358"/>
  </r>
  <r>
    <x v="17"/>
    <x v="0"/>
    <x v="189"/>
    <x v="0"/>
    <x v="194"/>
    <x v="7"/>
    <x v="3"/>
    <x v="12"/>
    <x v="146"/>
    <x v="165"/>
    <x v="131"/>
    <x v="83"/>
    <x v="40"/>
    <x v="2"/>
    <x v="5"/>
    <x v="1"/>
    <x v="0"/>
    <x v="9"/>
    <x v="4"/>
    <x v="0"/>
    <x v="359"/>
  </r>
  <r>
    <x v="17"/>
    <x v="0"/>
    <x v="192"/>
    <x v="0"/>
    <x v="195"/>
    <x v="7"/>
    <x v="162"/>
    <x v="297"/>
    <x v="196"/>
    <x v="167"/>
    <x v="269"/>
    <x v="78"/>
    <x v="40"/>
    <x v="2"/>
    <x v="5"/>
    <x v="1"/>
    <x v="0"/>
    <x v="9"/>
    <x v="4"/>
    <x v="0"/>
    <x v="360"/>
  </r>
  <r>
    <x v="17"/>
    <x v="130"/>
    <x v="0"/>
    <x v="2"/>
    <x v="195"/>
    <x v="7"/>
    <x v="162"/>
    <x v="78"/>
    <x v="196"/>
    <x v="220"/>
    <x v="60"/>
    <x v="83"/>
    <x v="40"/>
    <x v="2"/>
    <x v="5"/>
    <x v="1"/>
    <x v="0"/>
    <x v="1"/>
    <x v="5"/>
    <x v="0"/>
    <x v="361"/>
  </r>
  <r>
    <x v="17"/>
    <x v="128"/>
    <x v="0"/>
    <x v="2"/>
    <x v="195"/>
    <x v="7"/>
    <x v="162"/>
    <x v="77"/>
    <x v="196"/>
    <x v="168"/>
    <x v="59"/>
    <x v="83"/>
    <x v="40"/>
    <x v="2"/>
    <x v="5"/>
    <x v="1"/>
    <x v="0"/>
    <x v="1"/>
    <x v="5"/>
    <x v="0"/>
    <x v="362"/>
  </r>
  <r>
    <x v="17"/>
    <x v="125"/>
    <x v="0"/>
    <x v="2"/>
    <x v="195"/>
    <x v="7"/>
    <x v="162"/>
    <x v="305"/>
    <x v="196"/>
    <x v="219"/>
    <x v="138"/>
    <x v="83"/>
    <x v="40"/>
    <x v="2"/>
    <x v="5"/>
    <x v="1"/>
    <x v="0"/>
    <x v="1"/>
    <x v="5"/>
    <x v="26"/>
    <x v="363"/>
  </r>
  <r>
    <x v="17"/>
    <x v="123"/>
    <x v="0"/>
    <x v="2"/>
    <x v="195"/>
    <x v="7"/>
    <x v="162"/>
    <x v="75"/>
    <x v="196"/>
    <x v="170"/>
    <x v="58"/>
    <x v="83"/>
    <x v="40"/>
    <x v="31"/>
    <x v="5"/>
    <x v="1"/>
    <x v="0"/>
    <x v="1"/>
    <x v="5"/>
    <x v="0"/>
    <x v="364"/>
  </r>
  <r>
    <x v="17"/>
    <x v="123"/>
    <x v="0"/>
    <x v="2"/>
    <x v="195"/>
    <x v="7"/>
    <x v="162"/>
    <x v="76"/>
    <x v="196"/>
    <x v="170"/>
    <x v="59"/>
    <x v="83"/>
    <x v="40"/>
    <x v="2"/>
    <x v="5"/>
    <x v="1"/>
    <x v="0"/>
    <x v="1"/>
    <x v="5"/>
    <x v="0"/>
    <x v="365"/>
  </r>
  <r>
    <x v="17"/>
    <x v="120"/>
    <x v="0"/>
    <x v="2"/>
    <x v="195"/>
    <x v="7"/>
    <x v="161"/>
    <x v="291"/>
    <x v="195"/>
    <x v="162"/>
    <x v="64"/>
    <x v="78"/>
    <x v="40"/>
    <x v="2"/>
    <x v="5"/>
    <x v="1"/>
    <x v="0"/>
    <x v="9"/>
    <x v="4"/>
    <x v="26"/>
    <x v="366"/>
  </r>
  <r>
    <x v="17"/>
    <x v="119"/>
    <x v="0"/>
    <x v="2"/>
    <x v="195"/>
    <x v="7"/>
    <x v="162"/>
    <x v="60"/>
    <x v="196"/>
    <x v="169"/>
    <x v="60"/>
    <x v="83"/>
    <x v="40"/>
    <x v="2"/>
    <x v="5"/>
    <x v="1"/>
    <x v="0"/>
    <x v="1"/>
    <x v="5"/>
    <x v="0"/>
    <x v="367"/>
  </r>
  <r>
    <x v="17"/>
    <x v="116"/>
    <x v="0"/>
    <x v="2"/>
    <x v="195"/>
    <x v="7"/>
    <x v="41"/>
    <x v="80"/>
    <x v="196"/>
    <x v="221"/>
    <x v="248"/>
    <x v="80"/>
    <x v="40"/>
    <x v="2"/>
    <x v="5"/>
    <x v="1"/>
    <x v="0"/>
    <x v="9"/>
    <x v="1"/>
    <x v="21"/>
    <x v="368"/>
  </r>
  <r>
    <x v="17"/>
    <x v="110"/>
    <x v="0"/>
    <x v="2"/>
    <x v="195"/>
    <x v="7"/>
    <x v="163"/>
    <x v="216"/>
    <x v="157"/>
    <x v="218"/>
    <x v="288"/>
    <x v="83"/>
    <x v="40"/>
    <x v="32"/>
    <x v="5"/>
    <x v="1"/>
    <x v="0"/>
    <x v="9"/>
    <x v="4"/>
    <x v="21"/>
    <x v="369"/>
  </r>
  <r>
    <x v="17"/>
    <x v="98"/>
    <x v="0"/>
    <x v="2"/>
    <x v="195"/>
    <x v="7"/>
    <x v="162"/>
    <x v="302"/>
    <x v="196"/>
    <x v="166"/>
    <x v="289"/>
    <x v="78"/>
    <x v="40"/>
    <x v="2"/>
    <x v="5"/>
    <x v="1"/>
    <x v="0"/>
    <x v="9"/>
    <x v="4"/>
    <x v="21"/>
    <x v="370"/>
  </r>
  <r>
    <x v="17"/>
    <x v="86"/>
    <x v="0"/>
    <x v="2"/>
    <x v="195"/>
    <x v="7"/>
    <x v="162"/>
    <x v="11"/>
    <x v="195"/>
    <x v="164"/>
    <x v="245"/>
    <x v="78"/>
    <x v="40"/>
    <x v="2"/>
    <x v="5"/>
    <x v="1"/>
    <x v="0"/>
    <x v="9"/>
    <x v="4"/>
    <x v="26"/>
    <x v="371"/>
  </r>
  <r>
    <x v="17"/>
    <x v="86"/>
    <x v="0"/>
    <x v="2"/>
    <x v="195"/>
    <x v="7"/>
    <x v="160"/>
    <x v="8"/>
    <x v="195"/>
    <x v="161"/>
    <x v="239"/>
    <x v="79"/>
    <x v="40"/>
    <x v="33"/>
    <x v="5"/>
    <x v="1"/>
    <x v="0"/>
    <x v="9"/>
    <x v="4"/>
    <x v="26"/>
    <x v="372"/>
  </r>
  <r>
    <x v="17"/>
    <x v="86"/>
    <x v="0"/>
    <x v="2"/>
    <x v="195"/>
    <x v="7"/>
    <x v="160"/>
    <x v="10"/>
    <x v="195"/>
    <x v="163"/>
    <x v="245"/>
    <x v="78"/>
    <x v="40"/>
    <x v="2"/>
    <x v="5"/>
    <x v="1"/>
    <x v="0"/>
    <x v="9"/>
    <x v="4"/>
    <x v="26"/>
    <x v="373"/>
  </r>
  <r>
    <x v="17"/>
    <x v="58"/>
    <x v="0"/>
    <x v="2"/>
    <x v="195"/>
    <x v="7"/>
    <x v="163"/>
    <x v="154"/>
    <x v="196"/>
    <x v="171"/>
    <x v="96"/>
    <x v="78"/>
    <x v="40"/>
    <x v="2"/>
    <x v="5"/>
    <x v="1"/>
    <x v="0"/>
    <x v="9"/>
    <x v="4"/>
    <x v="21"/>
    <x v="374"/>
  </r>
  <r>
    <x v="18"/>
    <x v="0"/>
    <x v="142"/>
    <x v="0"/>
    <x v="196"/>
    <x v="9"/>
    <x v="122"/>
    <x v="73"/>
    <x v="103"/>
    <x v="57"/>
    <x v="111"/>
    <x v="70"/>
    <x v="43"/>
    <x v="4"/>
    <x v="0"/>
    <x v="0"/>
    <x v="9"/>
    <x v="3"/>
    <x v="4"/>
    <x v="19"/>
    <x v="375"/>
  </r>
  <r>
    <x v="18"/>
    <x v="0"/>
    <x v="175"/>
    <x v="0"/>
    <x v="197"/>
    <x v="9"/>
    <x v="72"/>
    <x v="7"/>
    <x v="102"/>
    <x v="132"/>
    <x v="172"/>
    <x v="71"/>
    <x v="43"/>
    <x v="4"/>
    <x v="0"/>
    <x v="0"/>
    <x v="112"/>
    <x v="3"/>
    <x v="4"/>
    <x v="33"/>
    <x v="376"/>
  </r>
  <r>
    <x v="18"/>
    <x v="0"/>
    <x v="178"/>
    <x v="0"/>
    <x v="198"/>
    <x v="9"/>
    <x v="15"/>
    <x v="240"/>
    <x v="104"/>
    <x v="144"/>
    <x v="113"/>
    <x v="70"/>
    <x v="43"/>
    <x v="4"/>
    <x v="0"/>
    <x v="0"/>
    <x v="113"/>
    <x v="3"/>
    <x v="4"/>
    <x v="6"/>
    <x v="377"/>
  </r>
  <r>
    <x v="18"/>
    <x v="122"/>
    <x v="177"/>
    <x v="0"/>
    <x v="198"/>
    <x v="9"/>
    <x v="15"/>
    <x v="126"/>
    <x v="63"/>
    <x v="266"/>
    <x v="76"/>
    <x v="73"/>
    <x v="45"/>
    <x v="4"/>
    <x v="0"/>
    <x v="1"/>
    <x v="113"/>
    <x v="9"/>
    <x v="4"/>
    <x v="13"/>
    <x v="378"/>
  </r>
  <r>
    <x v="18"/>
    <x v="127"/>
    <x v="172"/>
    <x v="0"/>
    <x v="198"/>
    <x v="9"/>
    <x v="15"/>
    <x v="125"/>
    <x v="63"/>
    <x v="266"/>
    <x v="77"/>
    <x v="73"/>
    <x v="45"/>
    <x v="4"/>
    <x v="0"/>
    <x v="1"/>
    <x v="113"/>
    <x v="9"/>
    <x v="4"/>
    <x v="13"/>
    <x v="379"/>
  </r>
  <r>
    <x v="18"/>
    <x v="0"/>
    <x v="162"/>
    <x v="0"/>
    <x v="198"/>
    <x v="9"/>
    <x v="15"/>
    <x v="341"/>
    <x v="104"/>
    <x v="144"/>
    <x v="178"/>
    <x v="71"/>
    <x v="43"/>
    <x v="4"/>
    <x v="0"/>
    <x v="0"/>
    <x v="113"/>
    <x v="3"/>
    <x v="4"/>
    <x v="25"/>
    <x v="380"/>
  </r>
  <r>
    <x v="18"/>
    <x v="0"/>
    <x v="146"/>
    <x v="0"/>
    <x v="198"/>
    <x v="9"/>
    <x v="15"/>
    <x v="333"/>
    <x v="104"/>
    <x v="144"/>
    <x v="169"/>
    <x v="71"/>
    <x v="43"/>
    <x v="4"/>
    <x v="0"/>
    <x v="0"/>
    <x v="113"/>
    <x v="3"/>
    <x v="4"/>
    <x v="6"/>
    <x v="381"/>
  </r>
  <r>
    <x v="18"/>
    <x v="0"/>
    <x v="138"/>
    <x v="0"/>
    <x v="198"/>
    <x v="9"/>
    <x v="15"/>
    <x v="182"/>
    <x v="104"/>
    <x v="144"/>
    <x v="176"/>
    <x v="71"/>
    <x v="43"/>
    <x v="4"/>
    <x v="0"/>
    <x v="0"/>
    <x v="113"/>
    <x v="3"/>
    <x v="4"/>
    <x v="6"/>
    <x v="382"/>
  </r>
  <r>
    <x v="18"/>
    <x v="0"/>
    <x v="137"/>
    <x v="0"/>
    <x v="198"/>
    <x v="9"/>
    <x v="15"/>
    <x v="214"/>
    <x v="104"/>
    <x v="144"/>
    <x v="114"/>
    <x v="71"/>
    <x v="43"/>
    <x v="4"/>
    <x v="0"/>
    <x v="0"/>
    <x v="113"/>
    <x v="3"/>
    <x v="4"/>
    <x v="13"/>
    <x v="383"/>
  </r>
  <r>
    <x v="18"/>
    <x v="0"/>
    <x v="134"/>
    <x v="0"/>
    <x v="198"/>
    <x v="9"/>
    <x v="15"/>
    <x v="74"/>
    <x v="104"/>
    <x v="144"/>
    <x v="169"/>
    <x v="71"/>
    <x v="43"/>
    <x v="4"/>
    <x v="0"/>
    <x v="0"/>
    <x v="113"/>
    <x v="3"/>
    <x v="4"/>
    <x v="6"/>
    <x v="384"/>
  </r>
  <r>
    <x v="18"/>
    <x v="0"/>
    <x v="117"/>
    <x v="0"/>
    <x v="198"/>
    <x v="9"/>
    <x v="15"/>
    <x v="334"/>
    <x v="104"/>
    <x v="144"/>
    <x v="169"/>
    <x v="71"/>
    <x v="43"/>
    <x v="4"/>
    <x v="0"/>
    <x v="0"/>
    <x v="113"/>
    <x v="3"/>
    <x v="4"/>
    <x v="19"/>
    <x v="385"/>
  </r>
  <r>
    <x v="18"/>
    <x v="0"/>
    <x v="111"/>
    <x v="0"/>
    <x v="198"/>
    <x v="9"/>
    <x v="15"/>
    <x v="180"/>
    <x v="104"/>
    <x v="144"/>
    <x v="170"/>
    <x v="71"/>
    <x v="43"/>
    <x v="4"/>
    <x v="0"/>
    <x v="0"/>
    <x v="113"/>
    <x v="3"/>
    <x v="4"/>
    <x v="6"/>
    <x v="386"/>
  </r>
  <r>
    <x v="18"/>
    <x v="0"/>
    <x v="100"/>
    <x v="0"/>
    <x v="198"/>
    <x v="9"/>
    <x v="15"/>
    <x v="328"/>
    <x v="104"/>
    <x v="144"/>
    <x v="175"/>
    <x v="71"/>
    <x v="43"/>
    <x v="4"/>
    <x v="0"/>
    <x v="0"/>
    <x v="114"/>
    <x v="3"/>
    <x v="4"/>
    <x v="6"/>
    <x v="387"/>
  </r>
  <r>
    <x v="18"/>
    <x v="0"/>
    <x v="94"/>
    <x v="0"/>
    <x v="198"/>
    <x v="9"/>
    <x v="15"/>
    <x v="308"/>
    <x v="104"/>
    <x v="144"/>
    <x v="179"/>
    <x v="70"/>
    <x v="43"/>
    <x v="4"/>
    <x v="0"/>
    <x v="0"/>
    <x v="113"/>
    <x v="3"/>
    <x v="4"/>
    <x v="6"/>
    <x v="388"/>
  </r>
  <r>
    <x v="18"/>
    <x v="0"/>
    <x v="87"/>
    <x v="0"/>
    <x v="198"/>
    <x v="9"/>
    <x v="15"/>
    <x v="79"/>
    <x v="104"/>
    <x v="75"/>
    <x v="174"/>
    <x v="72"/>
    <x v="43"/>
    <x v="4"/>
    <x v="0"/>
    <x v="0"/>
    <x v="113"/>
    <x v="3"/>
    <x v="4"/>
    <x v="13"/>
    <x v="389"/>
  </r>
  <r>
    <x v="18"/>
    <x v="0"/>
    <x v="86"/>
    <x v="0"/>
    <x v="198"/>
    <x v="9"/>
    <x v="15"/>
    <x v="309"/>
    <x v="104"/>
    <x v="144"/>
    <x v="179"/>
    <x v="70"/>
    <x v="43"/>
    <x v="4"/>
    <x v="0"/>
    <x v="0"/>
    <x v="113"/>
    <x v="3"/>
    <x v="4"/>
    <x v="6"/>
    <x v="390"/>
  </r>
  <r>
    <x v="18"/>
    <x v="0"/>
    <x v="85"/>
    <x v="0"/>
    <x v="198"/>
    <x v="9"/>
    <x v="15"/>
    <x v="325"/>
    <x v="65"/>
    <x v="144"/>
    <x v="112"/>
    <x v="124"/>
    <x v="43"/>
    <x v="4"/>
    <x v="0"/>
    <x v="0"/>
    <x v="113"/>
    <x v="3"/>
    <x v="4"/>
    <x v="31"/>
    <x v="391"/>
  </r>
  <r>
    <x v="18"/>
    <x v="0"/>
    <x v="78"/>
    <x v="0"/>
    <x v="198"/>
    <x v="9"/>
    <x v="15"/>
    <x v="181"/>
    <x v="104"/>
    <x v="144"/>
    <x v="171"/>
    <x v="71"/>
    <x v="43"/>
    <x v="4"/>
    <x v="0"/>
    <x v="0"/>
    <x v="113"/>
    <x v="3"/>
    <x v="4"/>
    <x v="6"/>
    <x v="392"/>
  </r>
  <r>
    <x v="18"/>
    <x v="0"/>
    <x v="76"/>
    <x v="0"/>
    <x v="198"/>
    <x v="9"/>
    <x v="15"/>
    <x v="311"/>
    <x v="104"/>
    <x v="144"/>
    <x v="179"/>
    <x v="70"/>
    <x v="43"/>
    <x v="4"/>
    <x v="0"/>
    <x v="0"/>
    <x v="113"/>
    <x v="3"/>
    <x v="4"/>
    <x v="6"/>
    <x v="393"/>
  </r>
  <r>
    <x v="18"/>
    <x v="99"/>
    <x v="71"/>
    <x v="0"/>
    <x v="198"/>
    <x v="9"/>
    <x v="15"/>
    <x v="127"/>
    <x v="63"/>
    <x v="266"/>
    <x v="79"/>
    <x v="74"/>
    <x v="42"/>
    <x v="4"/>
    <x v="0"/>
    <x v="1"/>
    <x v="113"/>
    <x v="9"/>
    <x v="4"/>
    <x v="13"/>
    <x v="394"/>
  </r>
  <r>
    <x v="18"/>
    <x v="0"/>
    <x v="62"/>
    <x v="0"/>
    <x v="198"/>
    <x v="9"/>
    <x v="15"/>
    <x v="310"/>
    <x v="104"/>
    <x v="144"/>
    <x v="179"/>
    <x v="70"/>
    <x v="43"/>
    <x v="4"/>
    <x v="0"/>
    <x v="0"/>
    <x v="113"/>
    <x v="3"/>
    <x v="4"/>
    <x v="6"/>
    <x v="395"/>
  </r>
  <r>
    <x v="18"/>
    <x v="0"/>
    <x v="58"/>
    <x v="0"/>
    <x v="198"/>
    <x v="9"/>
    <x v="15"/>
    <x v="307"/>
    <x v="65"/>
    <x v="144"/>
    <x v="281"/>
    <x v="71"/>
    <x v="41"/>
    <x v="4"/>
    <x v="0"/>
    <x v="0"/>
    <x v="113"/>
    <x v="3"/>
    <x v="4"/>
    <x v="25"/>
    <x v="396"/>
  </r>
  <r>
    <x v="18"/>
    <x v="0"/>
    <x v="44"/>
    <x v="0"/>
    <x v="198"/>
    <x v="9"/>
    <x v="15"/>
    <x v="233"/>
    <x v="104"/>
    <x v="144"/>
    <x v="173"/>
    <x v="70"/>
    <x v="43"/>
    <x v="4"/>
    <x v="0"/>
    <x v="0"/>
    <x v="113"/>
    <x v="3"/>
    <x v="4"/>
    <x v="6"/>
    <x v="397"/>
  </r>
  <r>
    <x v="18"/>
    <x v="0"/>
    <x v="42"/>
    <x v="0"/>
    <x v="198"/>
    <x v="9"/>
    <x v="15"/>
    <x v="313"/>
    <x v="104"/>
    <x v="144"/>
    <x v="179"/>
    <x v="70"/>
    <x v="43"/>
    <x v="4"/>
    <x v="0"/>
    <x v="0"/>
    <x v="113"/>
    <x v="3"/>
    <x v="4"/>
    <x v="6"/>
    <x v="398"/>
  </r>
  <r>
    <x v="18"/>
    <x v="91"/>
    <x v="32"/>
    <x v="0"/>
    <x v="198"/>
    <x v="9"/>
    <x v="15"/>
    <x v="131"/>
    <x v="63"/>
    <x v="266"/>
    <x v="266"/>
    <x v="73"/>
    <x v="43"/>
    <x v="4"/>
    <x v="0"/>
    <x v="1"/>
    <x v="113"/>
    <x v="9"/>
    <x v="4"/>
    <x v="19"/>
    <x v="399"/>
  </r>
  <r>
    <x v="18"/>
    <x v="34"/>
    <x v="32"/>
    <x v="0"/>
    <x v="198"/>
    <x v="9"/>
    <x v="15"/>
    <x v="141"/>
    <x v="63"/>
    <x v="266"/>
    <x v="267"/>
    <x v="70"/>
    <x v="43"/>
    <x v="4"/>
    <x v="0"/>
    <x v="1"/>
    <x v="113"/>
    <x v="9"/>
    <x v="4"/>
    <x v="19"/>
    <x v="400"/>
  </r>
  <r>
    <x v="18"/>
    <x v="0"/>
    <x v="30"/>
    <x v="0"/>
    <x v="198"/>
    <x v="9"/>
    <x v="15"/>
    <x v="312"/>
    <x v="104"/>
    <x v="144"/>
    <x v="179"/>
    <x v="70"/>
    <x v="43"/>
    <x v="4"/>
    <x v="0"/>
    <x v="0"/>
    <x v="113"/>
    <x v="3"/>
    <x v="4"/>
    <x v="6"/>
    <x v="401"/>
  </r>
  <r>
    <x v="18"/>
    <x v="0"/>
    <x v="25"/>
    <x v="0"/>
    <x v="198"/>
    <x v="9"/>
    <x v="15"/>
    <x v="329"/>
    <x v="104"/>
    <x v="144"/>
    <x v="177"/>
    <x v="70"/>
    <x v="43"/>
    <x v="4"/>
    <x v="0"/>
    <x v="0"/>
    <x v="113"/>
    <x v="3"/>
    <x v="4"/>
    <x v="6"/>
    <x v="402"/>
  </r>
  <r>
    <x v="18"/>
    <x v="1"/>
    <x v="21"/>
    <x v="0"/>
    <x v="198"/>
    <x v="9"/>
    <x v="15"/>
    <x v="133"/>
    <x v="183"/>
    <x v="265"/>
    <x v="210"/>
    <x v="70"/>
    <x v="43"/>
    <x v="4"/>
    <x v="0"/>
    <x v="0"/>
    <x v="113"/>
    <x v="3"/>
    <x v="4"/>
    <x v="6"/>
    <x v="403"/>
  </r>
  <r>
    <x v="18"/>
    <x v="109"/>
    <x v="14"/>
    <x v="0"/>
    <x v="198"/>
    <x v="9"/>
    <x v="15"/>
    <x v="132"/>
    <x v="183"/>
    <x v="265"/>
    <x v="110"/>
    <x v="72"/>
    <x v="43"/>
    <x v="4"/>
    <x v="0"/>
    <x v="0"/>
    <x v="113"/>
    <x v="3"/>
    <x v="4"/>
    <x v="33"/>
    <x v="404"/>
  </r>
  <r>
    <x v="18"/>
    <x v="0"/>
    <x v="4"/>
    <x v="0"/>
    <x v="198"/>
    <x v="9"/>
    <x v="15"/>
    <x v="324"/>
    <x v="65"/>
    <x v="138"/>
    <x v="280"/>
    <x v="70"/>
    <x v="43"/>
    <x v="4"/>
    <x v="0"/>
    <x v="0"/>
    <x v="113"/>
    <x v="3"/>
    <x v="4"/>
    <x v="6"/>
    <x v="405"/>
  </r>
  <r>
    <x v="18"/>
    <x v="124"/>
    <x v="0"/>
    <x v="2"/>
    <x v="198"/>
    <x v="9"/>
    <x v="15"/>
    <x v="140"/>
    <x v="63"/>
    <x v="266"/>
    <x v="78"/>
    <x v="73"/>
    <x v="44"/>
    <x v="4"/>
    <x v="0"/>
    <x v="1"/>
    <x v="113"/>
    <x v="3"/>
    <x v="5"/>
    <x v="13"/>
    <x v="406"/>
  </r>
  <r>
    <x v="18"/>
    <x v="113"/>
    <x v="0"/>
    <x v="2"/>
    <x v="198"/>
    <x v="9"/>
    <x v="57"/>
    <x v="153"/>
    <x v="106"/>
    <x v="133"/>
    <x v="89"/>
    <x v="70"/>
    <x v="43"/>
    <x v="4"/>
    <x v="0"/>
    <x v="0"/>
    <x v="113"/>
    <x v="3"/>
    <x v="4"/>
    <x v="33"/>
    <x v="407"/>
  </r>
  <r>
    <x v="18"/>
    <x v="74"/>
    <x v="0"/>
    <x v="2"/>
    <x v="198"/>
    <x v="9"/>
    <x v="15"/>
    <x v="139"/>
    <x v="183"/>
    <x v="265"/>
    <x v="249"/>
    <x v="72"/>
    <x v="43"/>
    <x v="4"/>
    <x v="0"/>
    <x v="1"/>
    <x v="113"/>
    <x v="3"/>
    <x v="4"/>
    <x v="33"/>
    <x v="408"/>
  </r>
  <r>
    <x v="18"/>
    <x v="56"/>
    <x v="0"/>
    <x v="2"/>
    <x v="198"/>
    <x v="9"/>
    <x v="15"/>
    <x v="128"/>
    <x v="183"/>
    <x v="265"/>
    <x v="109"/>
    <x v="71"/>
    <x v="43"/>
    <x v="4"/>
    <x v="0"/>
    <x v="0"/>
    <x v="113"/>
    <x v="3"/>
    <x v="4"/>
    <x v="8"/>
    <x v="409"/>
  </r>
  <r>
    <x v="18"/>
    <x v="38"/>
    <x v="0"/>
    <x v="2"/>
    <x v="198"/>
    <x v="9"/>
    <x v="15"/>
    <x v="135"/>
    <x v="183"/>
    <x v="265"/>
    <x v="71"/>
    <x v="70"/>
    <x v="43"/>
    <x v="4"/>
    <x v="0"/>
    <x v="0"/>
    <x v="113"/>
    <x v="3"/>
    <x v="4"/>
    <x v="29"/>
    <x v="410"/>
  </r>
  <r>
    <x v="18"/>
    <x v="27"/>
    <x v="0"/>
    <x v="2"/>
    <x v="198"/>
    <x v="9"/>
    <x v="15"/>
    <x v="137"/>
    <x v="183"/>
    <x v="265"/>
    <x v="71"/>
    <x v="70"/>
    <x v="43"/>
    <x v="4"/>
    <x v="0"/>
    <x v="0"/>
    <x v="113"/>
    <x v="3"/>
    <x v="4"/>
    <x v="29"/>
    <x v="411"/>
  </r>
  <r>
    <x v="18"/>
    <x v="24"/>
    <x v="0"/>
    <x v="2"/>
    <x v="198"/>
    <x v="9"/>
    <x v="15"/>
    <x v="136"/>
    <x v="183"/>
    <x v="265"/>
    <x v="71"/>
    <x v="70"/>
    <x v="43"/>
    <x v="4"/>
    <x v="0"/>
    <x v="0"/>
    <x v="113"/>
    <x v="3"/>
    <x v="4"/>
    <x v="29"/>
    <x v="412"/>
  </r>
  <r>
    <x v="18"/>
    <x v="17"/>
    <x v="0"/>
    <x v="2"/>
    <x v="198"/>
    <x v="9"/>
    <x v="15"/>
    <x v="138"/>
    <x v="183"/>
    <x v="265"/>
    <x v="71"/>
    <x v="70"/>
    <x v="43"/>
    <x v="4"/>
    <x v="0"/>
    <x v="0"/>
    <x v="113"/>
    <x v="3"/>
    <x v="4"/>
    <x v="29"/>
    <x v="413"/>
  </r>
  <r>
    <x v="18"/>
    <x v="15"/>
    <x v="0"/>
    <x v="2"/>
    <x v="198"/>
    <x v="9"/>
    <x v="15"/>
    <x v="134"/>
    <x v="183"/>
    <x v="265"/>
    <x v="70"/>
    <x v="70"/>
    <x v="43"/>
    <x v="4"/>
    <x v="0"/>
    <x v="0"/>
    <x v="113"/>
    <x v="3"/>
    <x v="4"/>
    <x v="29"/>
    <x v="414"/>
  </r>
  <r>
    <x v="18"/>
    <x v="7"/>
    <x v="0"/>
    <x v="2"/>
    <x v="198"/>
    <x v="9"/>
    <x v="15"/>
    <x v="129"/>
    <x v="183"/>
    <x v="265"/>
    <x v="72"/>
    <x v="70"/>
    <x v="43"/>
    <x v="4"/>
    <x v="0"/>
    <x v="0"/>
    <x v="113"/>
    <x v="3"/>
    <x v="4"/>
    <x v="27"/>
    <x v="415"/>
  </r>
  <r>
    <x v="18"/>
    <x v="5"/>
    <x v="0"/>
    <x v="2"/>
    <x v="198"/>
    <x v="9"/>
    <x v="15"/>
    <x v="130"/>
    <x v="183"/>
    <x v="265"/>
    <x v="71"/>
    <x v="70"/>
    <x v="43"/>
    <x v="4"/>
    <x v="0"/>
    <x v="0"/>
    <x v="113"/>
    <x v="3"/>
    <x v="4"/>
    <x v="27"/>
    <x v="416"/>
  </r>
  <r>
    <x v="18"/>
    <x v="0"/>
    <x v="147"/>
    <x v="0"/>
    <x v="199"/>
    <x v="2"/>
    <x v="95"/>
    <x v="267"/>
    <x v="105"/>
    <x v="130"/>
    <x v="82"/>
    <x v="70"/>
    <x v="5"/>
    <x v="4"/>
    <x v="0"/>
    <x v="0"/>
    <x v="115"/>
    <x v="3"/>
    <x v="4"/>
    <x v="6"/>
    <x v="417"/>
  </r>
  <r>
    <x v="18"/>
    <x v="26"/>
    <x v="19"/>
    <x v="0"/>
    <x v="199"/>
    <x v="5"/>
    <x v="95"/>
    <x v="232"/>
    <x v="101"/>
    <x v="119"/>
    <x v="247"/>
    <x v="70"/>
    <x v="43"/>
    <x v="4"/>
    <x v="0"/>
    <x v="0"/>
    <x v="115"/>
    <x v="3"/>
    <x v="4"/>
    <x v="19"/>
    <x v="418"/>
  </r>
  <r>
    <x v="18"/>
    <x v="0"/>
    <x v="110"/>
    <x v="0"/>
    <x v="200"/>
    <x v="3"/>
    <x v="74"/>
    <x v="142"/>
    <x v="84"/>
    <x v="131"/>
    <x v="270"/>
    <x v="70"/>
    <x v="5"/>
    <x v="4"/>
    <x v="0"/>
    <x v="0"/>
    <x v="116"/>
    <x v="3"/>
    <x v="4"/>
    <x v="6"/>
    <x v="419"/>
  </r>
  <r>
    <x v="18"/>
    <x v="0"/>
    <x v="75"/>
    <x v="0"/>
    <x v="201"/>
    <x v="8"/>
    <x v="186"/>
    <x v="252"/>
    <x v="85"/>
    <x v="131"/>
    <x v="270"/>
    <x v="70"/>
    <x v="5"/>
    <x v="4"/>
    <x v="0"/>
    <x v="0"/>
    <x v="117"/>
    <x v="3"/>
    <x v="4"/>
    <x v="6"/>
    <x v="42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Tabela dinâmica1" cacheId="1" applyNumberFormats="0" applyBorderFormats="0" applyFontFormats="0" applyPatternFormats="0" applyAlignmentFormats="0" applyWidthHeightFormats="0" dataCaption="Values" useAutoFormatting="0" itemPrintTitles="1" indent="0" outline="1" outlineData="1" compact="0" compactData="0">
  <location ref="A3:C24" firstHeaderRow="1" firstDataRow="2" firstDataCol="1"/>
  <pivotFields count="21">
    <pivotField axis="axisRow" compact="0" showAll="0">
      <items count="20">
        <item x="0"/>
        <item x="1"/>
        <item x="2"/>
        <item x="3"/>
        <item x="4"/>
        <item x="5"/>
        <item x="6"/>
        <item x="7"/>
        <item x="8"/>
        <item x="9"/>
        <item x="10"/>
        <item x="11"/>
        <item x="12"/>
        <item x="13"/>
        <item x="14"/>
        <item x="15"/>
        <item x="16"/>
        <item x="17"/>
        <item x="18"/>
        <item t="default"/>
      </items>
    </pivotField>
    <pivotField dataField="1"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0"/>
  </rowFields>
  <colFields count="1">
    <field x="-2"/>
  </colFields>
  <dataFields count="2">
    <dataField name="Soma de Valor de Demanda" fld="1" subtotal="sum" numFmtId="168"/>
    <dataField name="Soma de Valor Final" fld="2" subtotal="sum" numFmtId="168"/>
  </dataFields>
  <pivotTableStyleInfo name="PivotStyleLight16" showRowHeaders="1" showColHeaders="1" showRowStripes="0" showColStripes="0" showLastColumn="1"/>
</pivotTableDefinition>
</file>

<file path=xl/tables/table1.xml><?xml version="1.0" encoding="utf-8"?>
<table xmlns="http://schemas.openxmlformats.org/spreadsheetml/2006/main" id="1" name="_Compilação" displayName="_Compilação" ref="A2:U423" headerRowCount="1" totalsRowCount="0" totalsRowShown="0">
  <autoFilter ref="A2:U423"/>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2.xml><?xml version="1.0" encoding="utf-8"?>
<table xmlns="http://schemas.openxmlformats.org/spreadsheetml/2006/main" id="2" name="_Relatório_AG" displayName="_Relatório_AG" ref="A2:E12" headerRowCount="1" totalsRowCount="0" totalsRowShown="0">
  <autoFilter ref="A2:E12"/>
  <tableColumns count="5">
    <tableColumn id="1" name="AG"/>
    <tableColumn id="2" name="Ações"/>
    <tableColumn id="3" name="Valor Final"/>
    <tableColumn id="4" name="Valor de Demanda"/>
    <tableColumn id="5" name="%"/>
  </tableColumns>
</table>
</file>

<file path=xl/tables/table3.xml><?xml version="1.0" encoding="utf-8"?>
<table xmlns="http://schemas.openxmlformats.org/spreadsheetml/2006/main" id="3" name="_Relatório_Data" displayName="_Relatório_Data" ref="A2:E13" headerRowCount="1" totalsRowCount="0" totalsRowShown="0">
  <autoFilter ref="A2:E13"/>
  <tableColumns count="5">
    <tableColumn id="1" name="Data início"/>
    <tableColumn id="2" name="Ações"/>
    <tableColumn id="3" name="Valor Final"/>
    <tableColumn id="4" name="%"/>
    <tableColumn id="5" name="Valor de Demanda"/>
  </tableColumns>
</table>
</file>

<file path=xl/tables/table4.xml><?xml version="1.0" encoding="utf-8"?>
<table xmlns="http://schemas.openxmlformats.org/spreadsheetml/2006/main" id="4" name="_Relatório_GND" displayName="_Relatório_GND" ref="A2:E4" headerRowCount="1" totalsRowCount="0" totalsRowShown="0">
  <autoFilter ref="A2:E4"/>
  <tableColumns count="5">
    <tableColumn id="1" name="GND"/>
    <tableColumn id="2" name="Ações"/>
    <tableColumn id="3" name="Valor Final"/>
    <tableColumn id="4" name="%"/>
    <tableColumn id="5" name="Valor de Demanda"/>
  </tableColumns>
</table>
</file>

<file path=xl/tables/table5.xml><?xml version="1.0" encoding="utf-8"?>
<table xmlns="http://schemas.openxmlformats.org/spreadsheetml/2006/main" id="5" name="_Relatório_GND_AG_Unidade" displayName="_Relatório_GND_AG_Unidade" ref="A2:F34" headerRowCount="1" totalsRowCount="0" totalsRowShown="0">
  <autoFilter ref="A2:F34"/>
  <tableColumns count="6">
    <tableColumn id="1" name="GND"/>
    <tableColumn id="2" name="Unidade"/>
    <tableColumn id="3" name="Ações"/>
    <tableColumn id="4" name="Valor Final"/>
    <tableColumn id="5" name="Valor de Demanda"/>
    <tableColumn id="6" name="%"/>
  </tableColumns>
</table>
</file>

<file path=xl/tables/table6.xml><?xml version="1.0" encoding="utf-8"?>
<table xmlns="http://schemas.openxmlformats.org/spreadsheetml/2006/main" id="6" name="_Relatório_Origem" displayName="_Relatório_Origem" ref="A2:E9" headerRowCount="1" totalsRowCount="0" totalsRowShown="0">
  <autoFilter ref="A2:E9"/>
  <tableColumns count="5">
    <tableColumn id="1" name="Origem Recurso"/>
    <tableColumn id="2" name="Ações"/>
    <tableColumn id="3" name="Valor Final"/>
    <tableColumn id="4" name="%"/>
    <tableColumn id="5" name="Valor de Demanda"/>
  </tableColumns>
</table>
</file>

<file path=xl/tables/table7.xml><?xml version="1.0" encoding="utf-8"?>
<table xmlns="http://schemas.openxmlformats.org/spreadsheetml/2006/main" id="7" name="_Relatório_Origem_Unidade" displayName="_Relatório_Origem_Unidade" ref="A2:F35" headerRowCount="1" totalsRowCount="0" totalsRowShown="0">
  <autoFilter ref="A2:F35"/>
  <tableColumns count="6">
    <tableColumn id="1" name="Unidade"/>
    <tableColumn id="2" name="Origem Recurso"/>
    <tableColumn id="3" name="Ações"/>
    <tableColumn id="4" name="Valor Final"/>
    <tableColumn id="5" name="%"/>
    <tableColumn id="6" name="Valor de Demanda"/>
  </tableColumns>
</table>
</file>

<file path=xl/tables/table8.xml><?xml version="1.0" encoding="utf-8"?>
<table xmlns="http://schemas.openxmlformats.org/spreadsheetml/2006/main" id="8" name="_Relatório_Prioridades" displayName="_Relatório_Prioridades" ref="A2:E5" headerRowCount="1" totalsRowCount="0" totalsRowShown="0">
  <autoFilter ref="A2:E5"/>
  <tableColumns count="5">
    <tableColumn id="1" name="Ordem"/>
    <tableColumn id="2" name="Ações"/>
    <tableColumn id="3" name="Valor Final"/>
    <tableColumn id="4" name="%"/>
    <tableColumn id="5" name="Valor de Demanda"/>
  </tableColumns>
</table>
</file>

<file path=xl/tables/table9.xml><?xml version="1.0" encoding="utf-8"?>
<table xmlns="http://schemas.openxmlformats.org/spreadsheetml/2006/main" id="9" name="_Relatório_Tipo" displayName="_Relatório_Tipo" ref="A2:E13" headerRowCount="1" totalsRowCount="0" totalsRowShown="0">
  <autoFilter ref="A2:E13"/>
  <tableColumns count="5">
    <tableColumn id="1" name="Tipo de Despesa"/>
    <tableColumn id="2" name="Ações"/>
    <tableColumn id="3" name="Valor Final"/>
    <tableColumn id="4" name="%"/>
    <tableColumn id="5" name="Valor de Demanda"/>
  </tableColumns>
</table>
</file>

<file path=xl/tables/table10.xml><?xml version="1.0" encoding="utf-8"?>
<table xmlns="http://schemas.openxmlformats.org/spreadsheetml/2006/main" id="10" name="_Relatório_Tipo_Unidade" displayName="_Relatório_Tipo_Unidade" ref="A2:G134" headerRowCount="1" totalsRowCount="0" totalsRowShown="0">
  <autoFilter ref="A2:G134"/>
  <tableColumns count="7">
    <tableColumn id="1" name="Unidade"/>
    <tableColumn id="2" name="Tipo de Despesa"/>
    <tableColumn id="3" name="AG"/>
    <tableColumn id="4" name="Ações"/>
    <tableColumn id="5" name="Valor Final"/>
    <tableColumn id="6" name="%"/>
    <tableColumn id="7" name="Valor de Demanda"/>
  </tableColumns>
</table>
</file>

<file path=xl/tables/table11.xml><?xml version="1.0" encoding="utf-8"?>
<table xmlns="http://schemas.openxmlformats.org/spreadsheetml/2006/main" id="11" name="_Relatório_Unidade" displayName="_Relatório_Unidade" ref="A2:I21" headerRowCount="1" totalsRowCount="0" totalsRowShown="0">
  <autoFilter ref="A2:I21"/>
  <tableColumns count="9">
    <tableColumn id="1" name="Unidade"/>
    <tableColumn id="2" name="Ações"/>
    <tableColumn id="3" name="Valor Final"/>
    <tableColumn id="4" name="%"/>
    <tableColumn id="5" name="Valor de Demanda"/>
    <tableColumn id="6" name="Rateio Proporcional"/>
    <tableColumn id="7" name="Sem as Fontes 50 81"/>
    <tableColumn id="8" name="Fontes 50 81"/>
    <tableColumn id="9" name="Rateio Proporcional2"/>
  </tableColumns>
</table>
</file>

<file path=xl/tables/table12.xml><?xml version="1.0" encoding="utf-8"?>
<table xmlns="http://schemas.openxmlformats.org/spreadsheetml/2006/main" id="12" name="_XDocTexto1" displayName="_XDocTexto1" ref="A2:J424" headerRowCount="1" totalsRowCount="1" totalsRowShown="1">
  <autoFilter ref="A2:J424"/>
  <tableColumns count="10">
    <tableColumn id="1" name="Código"/>
    <tableColumn id="2" name="Tipo de Despesa"/>
    <tableColumn id="3" name="Valor de Demanda"/>
    <tableColumn id="4" name="Valor Final"/>
    <tableColumn id="5" name="GND"/>
    <tableColumn id="6" name="Plano Interno"/>
    <tableColumn id="7" name="AG"/>
    <tableColumn id="8" name="Origem Recurso"/>
    <tableColumn id="9" name="Data início"/>
    <tableColumn id="10" name="ID"/>
  </tableColumns>
</table>
</file>

<file path=xl/tables/table13.xml><?xml version="1.0" encoding="utf-8"?>
<table xmlns="http://schemas.openxmlformats.org/spreadsheetml/2006/main" id="13" name="_XDocTexto2" displayName="_XDocTexto2" ref="A2:B204" headerRowCount="1" totalsRowCount="0" totalsRowShown="0">
  <autoFilter ref="A2:B204"/>
  <tableColumns count="2">
    <tableColumn id="1" name="Código"/>
    <tableColumn id="2" name="Detalhes"/>
  </tableColumns>
</table>
</file>

<file path=xl/tables/table14.xml><?xml version="1.0" encoding="utf-8"?>
<table xmlns="http://schemas.openxmlformats.org/spreadsheetml/2006/main" id="14" name="AGIITEC" displayName="AGIITEC"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15.xml><?xml version="1.0" encoding="utf-8"?>
<table xmlns="http://schemas.openxmlformats.org/spreadsheetml/2006/main" id="15" name="AUDIN" displayName="AUDIN"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16.xml><?xml version="1.0" encoding="utf-8"?>
<table xmlns="http://schemas.openxmlformats.org/spreadsheetml/2006/main" id="16" name="CCH" displayName="CCH"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17.xml><?xml version="1.0" encoding="utf-8"?>
<table xmlns="http://schemas.openxmlformats.org/spreadsheetml/2006/main" id="17" name="CCL" displayName="CCL"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18.xml><?xml version="1.0" encoding="utf-8"?>
<table xmlns="http://schemas.openxmlformats.org/spreadsheetml/2006/main" id="18" name="CER" displayName="CER"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19.xml><?xml version="1.0" encoding="utf-8"?>
<table xmlns="http://schemas.openxmlformats.org/spreadsheetml/2006/main" id="19" name="CLS" displayName="CLS"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20.xml><?xml version="1.0" encoding="utf-8"?>
<table xmlns="http://schemas.openxmlformats.org/spreadsheetml/2006/main" id="20" name="CPF" displayName="CPF"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21.xml><?xml version="1.0" encoding="utf-8"?>
<table xmlns="http://schemas.openxmlformats.org/spreadsheetml/2006/main" id="21" name="CRE" displayName="CRE"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22.xml><?xml version="1.0" encoding="utf-8"?>
<table xmlns="http://schemas.openxmlformats.org/spreadsheetml/2006/main" id="22" name="DCS" displayName="DCS"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23.xml><?xml version="1.0" encoding="utf-8"?>
<table xmlns="http://schemas.openxmlformats.org/spreadsheetml/2006/main" id="23" name="GABINETE" displayName="GABINETE"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24.xml><?xml version="1.0" encoding="utf-8"?>
<table xmlns="http://schemas.openxmlformats.org/spreadsheetml/2006/main" id="24" name="PROAD" displayName="PROAD"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25.xml><?xml version="1.0" encoding="utf-8"?>
<table xmlns="http://schemas.openxmlformats.org/spreadsheetml/2006/main" id="25" name="PROAE" displayName="PROAE"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26.xml><?xml version="1.0" encoding="utf-8"?>
<table xmlns="http://schemas.openxmlformats.org/spreadsheetml/2006/main" id="26" name="PROEC" displayName="PROEC"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27.xml><?xml version="1.0" encoding="utf-8"?>
<table xmlns="http://schemas.openxmlformats.org/spreadsheetml/2006/main" id="27" name="PROGESP" displayName="PROGESP"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28.xml><?xml version="1.0" encoding="utf-8"?>
<table xmlns="http://schemas.openxmlformats.org/spreadsheetml/2006/main" id="28" name="PROGRAD" displayName="PROGRAD"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29.xml><?xml version="1.0" encoding="utf-8"?>
<table xmlns="http://schemas.openxmlformats.org/spreadsheetml/2006/main" id="29" name="PROPEPG" displayName="PROPEPG"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30.xml><?xml version="1.0" encoding="utf-8"?>
<table xmlns="http://schemas.openxmlformats.org/spreadsheetml/2006/main" id="30" name="PROPLAN" displayName="PROPLAN"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31.xml><?xml version="1.0" encoding="utf-8"?>
<table xmlns="http://schemas.openxmlformats.org/spreadsheetml/2006/main" id="31" name="SEO" displayName="SEO"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tables/table32.xml><?xml version="1.0" encoding="utf-8"?>
<table xmlns="http://schemas.openxmlformats.org/spreadsheetml/2006/main" id="32" name="SETI" displayName="SETI" ref="A2:U50" headerRowCount="1" totalsRowCount="0" totalsRowShown="0">
  <autoFilter ref="A2:U50"/>
  <tableColumns count="21">
    <tableColumn id="1" name="Unidade"/>
    <tableColumn id="2" name="Valor de Demanda"/>
    <tableColumn id="3" name="Valor Final"/>
    <tableColumn id="4" name="Ordem"/>
    <tableColumn id="5" name="Código"/>
    <tableColumn id="6" name="Tipo de Despesa"/>
    <tableColumn id="7" name="Nome da Ação"/>
    <tableColumn id="8" name="Descrição da Ação"/>
    <tableColumn id="9" name="Indicador"/>
    <tableColumn id="10" name="Meta (numérica)"/>
    <tableColumn id="11" name="Justificativa"/>
    <tableColumn id="12" name="Aderência ao PDI 2019-2023/PDI 2025-2032 (acumulado)"/>
    <tableColumn id="13" name="Relatório de Avaliação Institucional - 2024"/>
    <tableColumn id="14" name="Aderência ao PPA 2024-2027 (Federal) - Objetivos 0351 a 0362"/>
    <tableColumn id="15" name="Superação das barreiras pessoas com deficiência"/>
    <tableColumn id="16" name="GND"/>
    <tableColumn id="17" name="Plano Interno"/>
    <tableColumn id="18" name="AG"/>
    <tableColumn id="19" name="Origem Recurso"/>
    <tableColumn id="20" name="Data início"/>
    <tableColumn id="21" name="ID"/>
  </tableColumns>
</table>
</file>

<file path=xl/worksheets/_rels/sheet1.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14.xml"/>
</Relationships>
</file>

<file path=xl/worksheets/_rels/sheet2.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15.xml"/>
</Relationships>
</file>

<file path=xl/worksheets/_rels/sheet3.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16.xml"/>
</Relationships>
</file>

<file path=xl/worksheets/_rels/sheet4.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17.xml"/>
</Relationships>
</file>

<file path=xl/worksheets/_rels/sheet5.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18.xml"/>
</Relationships>
</file>

<file path=xl/worksheets/_rels/sheet6.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19.xml"/>
</Relationships>
</file>

<file path=xl/worksheets/_rels/sheet7.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20.xml"/>
</Relationships>
</file>

<file path=xl/worksheets/_rels/sheet8.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21.xml"/>
</Relationships>
</file>

<file path=xl/worksheets/_rels/sheet9.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22.xml"/>
</Relationships>
</file>

<file path=xl/worksheets/_rels/sheet10.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23.xml"/>
</Relationships>
</file>

<file path=xl/worksheets/_rels/sheet11.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24.xml"/>
</Relationships>
</file>

<file path=xl/worksheets/_rels/sheet12.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25.xml"/>
</Relationships>
</file>

<file path=xl/worksheets/_rels/sheet13.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26.xml"/>
</Relationships>
</file>

<file path=xl/worksheets/_rels/sheet14.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27.xml"/>
</Relationships>
</file>

<file path=xl/worksheets/_rels/sheet15.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28.xml"/>
</Relationships>
</file>

<file path=xl/worksheets/_rels/sheet16.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29.xml"/>
</Relationships>
</file>

<file path=xl/worksheets/_rels/sheet17.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30.xml"/>
</Relationships>
</file>

<file path=xl/worksheets/_rels/sheet18.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31.xml"/>
</Relationships>
</file>

<file path=xl/worksheets/_rels/sheet19.xml.rels><?xml version="1.0" encoding="UTF-8"?>
<Relationships xmlns="http://schemas.openxmlformats.org/package/2006/relationships"><Relationship Id="rId1" Type="http://schemas.openxmlformats.org/officeDocument/2006/relationships/hyperlink" Target="https://www.uffs.edu.br/atos-normativos/resolucao/consunicapgp/2023-0052" TargetMode="External"/><Relationship Id="rId2" Type="http://schemas.openxmlformats.org/officeDocument/2006/relationships/hyperlink" Target="https://www.uffs.edu.br/institucional/a_uffs/a_instituicao/plano_de_desenvolvimento_institucional/planos-anteriores" TargetMode="External"/><Relationship Id="rId3" Type="http://schemas.openxmlformats.org/officeDocument/2006/relationships/hyperlink" Target="https://www.uffs.edu.br/painel/avalia" TargetMode="External"/><Relationship Id="rId4" Type="http://schemas.openxmlformats.org/officeDocument/2006/relationships/hyperlink" Target="https://www.planalto.gov.br/ccivil_03/_ato2023-2026/2024/lei/Anexo/L14802-Anexos.pdf" TargetMode="External"/><Relationship Id="rId5" Type="http://schemas.openxmlformats.org/officeDocument/2006/relationships/hyperlink" Target="https://novoviversemlimite.mdh.gov.br/wp-content/uploads/2024/03/Cartilha-Novo-Viver-Sem-Limite-com-ajustes-de-acessibilidade.pdf" TargetMode="External"/><Relationship Id="rId6" Type="http://schemas.openxmlformats.org/officeDocument/2006/relationships/table" Target="../tables/table32.xml"/>
</Relationships>
</file>

<file path=xl/worksheets/_rels/sheet20.xml.rels><?xml version="1.0" encoding="UTF-8"?>
<Relationships xmlns="http://schemas.openxmlformats.org/package/2006/relationships"><Relationship Id="rId1" Type="http://schemas.openxmlformats.org/officeDocument/2006/relationships/hyperlink" Target="https://www.uffs.edu.br/institucional/a_uffs/a_instituicao/plano_de_desenvolvimento_institucional/planos-anteriores" TargetMode="External"/><Relationship Id="rId2" Type="http://schemas.openxmlformats.org/officeDocument/2006/relationships/hyperlink" Target="https://www.uffs.edu.br/painel/avalia" TargetMode="External"/><Relationship Id="rId3" Type="http://schemas.openxmlformats.org/officeDocument/2006/relationships/hyperlink" Target="https://www.planalto.gov.br/ccivil_03/_ato2023-2026/2024/lei/Anexo/L14802-Anexos.pdf" TargetMode="External"/><Relationship Id="rId4" Type="http://schemas.openxmlformats.org/officeDocument/2006/relationships/hyperlink" Target="https://novoviversemlimite.mdh.gov.br/wp-content/uploads/2024/03/Cartilha-Novo-Viver-Sem-Limite-com-ajustes-de-acessibilidade.pdf" TargetMode="External"/><Relationship Id="rId5" Type="http://schemas.openxmlformats.org/officeDocument/2006/relationships/table" Target="../tables/table1.xml"/>
</Relationships>
</file>

<file path=xl/worksheets/_rels/sheet21.xml.rels><?xml version="1.0" encoding="UTF-8"?>
<Relationships xmlns="http://schemas.openxmlformats.org/package/2006/relationships"><Relationship Id="rId1" Type="http://schemas.openxmlformats.org/officeDocument/2006/relationships/table" Target="../tables/table2.xml"/>
</Relationships>
</file>

<file path=xl/worksheets/_rels/sheet22.xml.rels><?xml version="1.0" encoding="UTF-8"?>
<Relationships xmlns="http://schemas.openxmlformats.org/package/2006/relationships"><Relationship Id="rId1" Type="http://schemas.openxmlformats.org/officeDocument/2006/relationships/table" Target="../tables/table3.xml"/>
</Relationships>
</file>

<file path=xl/worksheets/_rels/sheet23.xml.rels><?xml version="1.0" encoding="UTF-8"?>
<Relationships xmlns="http://schemas.openxmlformats.org/package/2006/relationships"><Relationship Id="rId1" Type="http://schemas.openxmlformats.org/officeDocument/2006/relationships/table" Target="../tables/table4.xml"/>
</Relationships>
</file>

<file path=xl/worksheets/_rels/sheet24.xml.rels><?xml version="1.0" encoding="UTF-8"?>
<Relationships xmlns="http://schemas.openxmlformats.org/package/2006/relationships"><Relationship Id="rId1" Type="http://schemas.openxmlformats.org/officeDocument/2006/relationships/table" Target="../tables/table5.xml"/>
</Relationships>
</file>

<file path=xl/worksheets/_rels/sheet25.xml.rels><?xml version="1.0" encoding="UTF-8"?>
<Relationships xmlns="http://schemas.openxmlformats.org/package/2006/relationships"><Relationship Id="rId1" Type="http://schemas.openxmlformats.org/officeDocument/2006/relationships/table" Target="../tables/table6.xml"/>
</Relationships>
</file>

<file path=xl/worksheets/_rels/sheet26.xml.rels><?xml version="1.0" encoding="UTF-8"?>
<Relationships xmlns="http://schemas.openxmlformats.org/package/2006/relationships"><Relationship Id="rId1" Type="http://schemas.openxmlformats.org/officeDocument/2006/relationships/table" Target="../tables/table7.xml"/>
</Relationships>
</file>

<file path=xl/worksheets/_rels/sheet27.xml.rels><?xml version="1.0" encoding="UTF-8"?>
<Relationships xmlns="http://schemas.openxmlformats.org/package/2006/relationships"><Relationship Id="rId1" Type="http://schemas.openxmlformats.org/officeDocument/2006/relationships/table" Target="../tables/table8.xml"/>
</Relationships>
</file>

<file path=xl/worksheets/_rels/sheet28.xml.rels><?xml version="1.0" encoding="UTF-8"?>
<Relationships xmlns="http://schemas.openxmlformats.org/package/2006/relationships"><Relationship Id="rId1" Type="http://schemas.openxmlformats.org/officeDocument/2006/relationships/table" Target="../tables/table9.xml"/>
</Relationships>
</file>

<file path=xl/worksheets/_rels/sheet29.xml.rels><?xml version="1.0" encoding="UTF-8"?>
<Relationships xmlns="http://schemas.openxmlformats.org/package/2006/relationships"><Relationship Id="rId1" Type="http://schemas.openxmlformats.org/officeDocument/2006/relationships/table" Target="../tables/table10.xml"/>
</Relationships>
</file>

<file path=xl/worksheets/_rels/sheet30.xml.rels><?xml version="1.0" encoding="UTF-8"?>
<Relationships xmlns="http://schemas.openxmlformats.org/package/2006/relationships"><Relationship Id="rId1" Type="http://schemas.openxmlformats.org/officeDocument/2006/relationships/table" Target="../tables/table11.xml"/>
</Relationships>
</file>

<file path=xl/worksheets/_rels/sheet31.xml.rels><?xml version="1.0" encoding="UTF-8"?>
<Relationships xmlns="http://schemas.openxmlformats.org/package/2006/relationships"><Relationship Id="rId1" Type="http://schemas.openxmlformats.org/officeDocument/2006/relationships/pivotTable" Target="../pivotTables/pivotTable1.xml"/>
</Relationships>
</file>

<file path=xl/worksheets/_rels/sheet32.xml.rels><?xml version="1.0" encoding="UTF-8"?>
<Relationships xmlns="http://schemas.openxmlformats.org/package/2006/relationships"><Relationship Id="rId1" Type="http://schemas.openxmlformats.org/officeDocument/2006/relationships/table" Target="../tables/table12.xml"/>
</Relationships>
</file>

<file path=xl/worksheets/_rels/sheet33.xml.rels><?xml version="1.0" encoding="UTF-8"?>
<Relationships xmlns="http://schemas.openxmlformats.org/package/2006/relationships"><Relationship Id="rId1" Type="http://schemas.openxmlformats.org/officeDocument/2006/relationships/table" Target="../tables/table1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2" activeCellId="0" sqref="A2"/>
    </sheetView>
  </sheetViews>
  <sheetFormatPr defaultColWidth="15.65234375" defaultRowHeight="13.5" zeroHeight="false" outlineLevelRow="0" outlineLevelCol="0"/>
  <cols>
    <col collapsed="false" customWidth="false" hidden="false" outlineLevel="0" max="1" min="1" style="1" width="15.63"/>
    <col collapsed="false" customWidth="false" hidden="false" outlineLevel="0" max="3" min="2" style="2" width="15.63"/>
    <col collapsed="false" customWidth="true" hidden="false" outlineLevel="0" max="4" min="4" style="3" width="4.63"/>
    <col collapsed="false" customWidth="false" hidden="false" outlineLevel="0" max="18" min="5" style="1" width="15.63"/>
    <col collapsed="false" customWidth="false" hidden="false" outlineLevel="0" max="20" min="19" style="4" width="15.63"/>
    <col collapsed="false" customWidth="false" hidden="false" outlineLevel="0" max="1024" min="21" style="1" width="15.63"/>
  </cols>
  <sheetData>
    <row r="1" s="13" customFormat="true" ht="13.5" hidden="false" customHeight="true" outlineLevel="0" collapsed="false">
      <c r="A1" s="5" t="n">
        <v>571782.6</v>
      </c>
      <c r="B1" s="6" t="n">
        <f aca="false">SUM(B3:B99)</f>
        <v>671414.4</v>
      </c>
      <c r="C1" s="7" t="n">
        <f aca="false">A1-SUM(C3:C99)</f>
        <v>0</v>
      </c>
      <c r="D1" s="8" t="s">
        <v>0</v>
      </c>
      <c r="E1" s="9" t="s">
        <v>1</v>
      </c>
      <c r="F1" s="9"/>
      <c r="G1" s="9"/>
      <c r="H1" s="9"/>
      <c r="I1" s="9"/>
      <c r="J1" s="9"/>
      <c r="K1" s="9"/>
      <c r="L1" s="10" t="s">
        <v>2</v>
      </c>
      <c r="M1" s="10" t="s">
        <v>3</v>
      </c>
      <c r="N1" s="10" t="s">
        <v>4</v>
      </c>
      <c r="O1" s="10" t="s">
        <v>5</v>
      </c>
      <c r="P1" s="11" t="s">
        <v>6</v>
      </c>
      <c r="Q1" s="11"/>
      <c r="R1" s="11"/>
      <c r="S1" s="11"/>
      <c r="T1" s="11"/>
      <c r="U1" s="12" t="s">
        <v>7</v>
      </c>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29</v>
      </c>
      <c r="B3" s="23" t="n">
        <v>13000</v>
      </c>
      <c r="C3" s="23" t="n">
        <v>13000</v>
      </c>
      <c r="D3" s="24" t="n">
        <v>1</v>
      </c>
      <c r="E3" s="25" t="s">
        <v>30</v>
      </c>
      <c r="F3" s="26" t="s">
        <v>31</v>
      </c>
      <c r="G3" s="27" t="s">
        <v>32</v>
      </c>
      <c r="H3" s="27" t="s">
        <v>33</v>
      </c>
      <c r="I3" s="27" t="s">
        <v>34</v>
      </c>
      <c r="J3" s="27" t="s">
        <v>35</v>
      </c>
      <c r="K3" s="27" t="s">
        <v>36</v>
      </c>
      <c r="L3" s="27" t="s">
        <v>37</v>
      </c>
      <c r="M3" s="27" t="s">
        <v>38</v>
      </c>
      <c r="N3" s="27" t="s">
        <v>39</v>
      </c>
      <c r="O3" s="27" t="s">
        <v>40</v>
      </c>
      <c r="P3" s="28" t="s">
        <v>41</v>
      </c>
      <c r="Q3" s="28" t="s">
        <v>42</v>
      </c>
      <c r="R3" s="28" t="s">
        <v>43</v>
      </c>
      <c r="S3" s="28" t="s">
        <v>44</v>
      </c>
      <c r="T3" s="29" t="n">
        <v>45688</v>
      </c>
      <c r="U3" s="28" t="str">
        <f aca="false">AGIITEC[[#This Row],[Unidade]]&amp; RIGHT("000" &amp; ROW(), 3)</f>
        <v>AGIITEC003</v>
      </c>
    </row>
    <row r="4" customFormat="false" ht="13.5" hidden="false" customHeight="true" outlineLevel="0" collapsed="false">
      <c r="A4" s="22" t="s">
        <v>29</v>
      </c>
      <c r="B4" s="23" t="n">
        <v>8499.98</v>
      </c>
      <c r="C4" s="23" t="n">
        <v>0.02</v>
      </c>
      <c r="D4" s="24" t="n">
        <v>1</v>
      </c>
      <c r="E4" s="25" t="s">
        <v>45</v>
      </c>
      <c r="F4" s="26" t="s">
        <v>46</v>
      </c>
      <c r="G4" s="27" t="s">
        <v>32</v>
      </c>
      <c r="H4" s="27" t="s">
        <v>47</v>
      </c>
      <c r="I4" s="27" t="s">
        <v>48</v>
      </c>
      <c r="J4" s="27" t="s">
        <v>49</v>
      </c>
      <c r="K4" s="27" t="s">
        <v>50</v>
      </c>
      <c r="L4" s="27" t="s">
        <v>37</v>
      </c>
      <c r="M4" s="27" t="s">
        <v>51</v>
      </c>
      <c r="N4" s="27" t="s">
        <v>39</v>
      </c>
      <c r="O4" s="27" t="s">
        <v>40</v>
      </c>
      <c r="P4" s="28" t="s">
        <v>41</v>
      </c>
      <c r="Q4" s="28" t="s">
        <v>52</v>
      </c>
      <c r="R4" s="28" t="s">
        <v>43</v>
      </c>
      <c r="S4" s="28" t="s">
        <v>44</v>
      </c>
      <c r="T4" s="29" t="n">
        <v>45688</v>
      </c>
      <c r="U4" s="28" t="str">
        <f aca="false">AGIITEC[[#This Row],[Unidade]]&amp; RIGHT("000" &amp; ROW(), 3)</f>
        <v>AGIITEC004</v>
      </c>
    </row>
    <row r="5" customFormat="false" ht="13.5" hidden="false" customHeight="true" outlineLevel="0" collapsed="false">
      <c r="A5" s="22" t="s">
        <v>29</v>
      </c>
      <c r="B5" s="23" t="n">
        <v>159999.99</v>
      </c>
      <c r="C5" s="23" t="n">
        <v>0.01</v>
      </c>
      <c r="D5" s="24" t="n">
        <v>1</v>
      </c>
      <c r="E5" s="25" t="s">
        <v>53</v>
      </c>
      <c r="F5" s="26" t="s">
        <v>31</v>
      </c>
      <c r="G5" s="27" t="s">
        <v>54</v>
      </c>
      <c r="H5" s="30" t="s">
        <v>55</v>
      </c>
      <c r="I5" s="27" t="s">
        <v>56</v>
      </c>
      <c r="J5" s="27" t="s">
        <v>57</v>
      </c>
      <c r="K5" s="27" t="s">
        <v>58</v>
      </c>
      <c r="L5" s="27" t="s">
        <v>59</v>
      </c>
      <c r="M5" s="27" t="s">
        <v>60</v>
      </c>
      <c r="N5" s="27" t="s">
        <v>39</v>
      </c>
      <c r="O5" s="27" t="s">
        <v>40</v>
      </c>
      <c r="P5" s="28" t="s">
        <v>41</v>
      </c>
      <c r="Q5" s="28" t="s">
        <v>61</v>
      </c>
      <c r="R5" s="28" t="s">
        <v>43</v>
      </c>
      <c r="S5" s="28" t="s">
        <v>44</v>
      </c>
      <c r="T5" s="29" t="n">
        <v>45688</v>
      </c>
      <c r="U5" s="28" t="str">
        <f aca="false">AGIITEC[[#This Row],[Unidade]]&amp; RIGHT("000" &amp; ROW(), 3)</f>
        <v>AGIITEC005</v>
      </c>
    </row>
    <row r="6" customFormat="false" ht="13.5" hidden="false" customHeight="true" outlineLevel="0" collapsed="false">
      <c r="A6" s="22" t="s">
        <v>29</v>
      </c>
      <c r="B6" s="23" t="n">
        <v>99999.99</v>
      </c>
      <c r="C6" s="23" t="n">
        <v>0.01</v>
      </c>
      <c r="D6" s="24" t="n">
        <v>1</v>
      </c>
      <c r="E6" s="25" t="s">
        <v>53</v>
      </c>
      <c r="F6" s="26" t="s">
        <v>31</v>
      </c>
      <c r="G6" s="27" t="s">
        <v>54</v>
      </c>
      <c r="H6" s="27" t="s">
        <v>62</v>
      </c>
      <c r="I6" s="27" t="s">
        <v>63</v>
      </c>
      <c r="J6" s="27" t="s">
        <v>64</v>
      </c>
      <c r="K6" s="27" t="s">
        <v>62</v>
      </c>
      <c r="L6" s="27" t="s">
        <v>65</v>
      </c>
      <c r="M6" s="27" t="s">
        <v>66</v>
      </c>
      <c r="N6" s="27" t="s">
        <v>39</v>
      </c>
      <c r="O6" s="27" t="s">
        <v>40</v>
      </c>
      <c r="P6" s="28" t="s">
        <v>41</v>
      </c>
      <c r="Q6" s="28" t="s">
        <v>61</v>
      </c>
      <c r="R6" s="28" t="s">
        <v>43</v>
      </c>
      <c r="S6" s="28" t="s">
        <v>44</v>
      </c>
      <c r="T6" s="29" t="n">
        <v>45688</v>
      </c>
      <c r="U6" s="28" t="str">
        <f aca="false">AGIITEC[[#This Row],[Unidade]]&amp; RIGHT("000" &amp; ROW(), 3)</f>
        <v>AGIITEC006</v>
      </c>
    </row>
    <row r="7" customFormat="false" ht="13.5" hidden="false" customHeight="true" outlineLevel="0" collapsed="false">
      <c r="A7" s="22" t="s">
        <v>29</v>
      </c>
      <c r="B7" s="23" t="n">
        <v>0</v>
      </c>
      <c r="C7" s="23" t="n">
        <v>248203</v>
      </c>
      <c r="D7" s="24" t="n">
        <v>1</v>
      </c>
      <c r="E7" s="25" t="s">
        <v>67</v>
      </c>
      <c r="F7" s="31" t="s">
        <v>31</v>
      </c>
      <c r="G7" s="32" t="s">
        <v>68</v>
      </c>
      <c r="H7" s="32" t="s">
        <v>69</v>
      </c>
      <c r="I7" s="32" t="s">
        <v>70</v>
      </c>
      <c r="J7" s="32" t="s">
        <v>71</v>
      </c>
      <c r="K7" s="32" t="s">
        <v>72</v>
      </c>
      <c r="L7" s="32" t="s">
        <v>73</v>
      </c>
      <c r="M7" s="32" t="s">
        <v>74</v>
      </c>
      <c r="N7" s="32" t="s">
        <v>39</v>
      </c>
      <c r="O7" s="32" t="s">
        <v>40</v>
      </c>
      <c r="P7" s="33" t="s">
        <v>41</v>
      </c>
      <c r="Q7" s="33" t="s">
        <v>75</v>
      </c>
      <c r="R7" s="34" t="s">
        <v>43</v>
      </c>
      <c r="S7" s="28" t="s">
        <v>44</v>
      </c>
      <c r="T7" s="35" t="n">
        <v>45688</v>
      </c>
      <c r="U7" s="28" t="s">
        <v>53</v>
      </c>
    </row>
    <row r="8" customFormat="false" ht="13.5" hidden="false" customHeight="true" outlineLevel="0" collapsed="false">
      <c r="A8" s="22" t="s">
        <v>29</v>
      </c>
      <c r="B8" s="23" t="n">
        <v>78400</v>
      </c>
      <c r="C8" s="23" t="n">
        <v>26797</v>
      </c>
      <c r="D8" s="24" t="n">
        <v>1</v>
      </c>
      <c r="E8" s="25" t="s">
        <v>67</v>
      </c>
      <c r="F8" s="26" t="s">
        <v>31</v>
      </c>
      <c r="G8" s="27" t="s">
        <v>68</v>
      </c>
      <c r="H8" s="27" t="s">
        <v>69</v>
      </c>
      <c r="I8" s="27" t="s">
        <v>70</v>
      </c>
      <c r="J8" s="27" t="s">
        <v>71</v>
      </c>
      <c r="K8" s="27" t="s">
        <v>72</v>
      </c>
      <c r="L8" s="27" t="s">
        <v>73</v>
      </c>
      <c r="M8" s="27" t="s">
        <v>74</v>
      </c>
      <c r="N8" s="27" t="s">
        <v>39</v>
      </c>
      <c r="O8" s="27" t="s">
        <v>40</v>
      </c>
      <c r="P8" s="28" t="s">
        <v>41</v>
      </c>
      <c r="Q8" s="28" t="s">
        <v>75</v>
      </c>
      <c r="R8" s="28" t="s">
        <v>76</v>
      </c>
      <c r="S8" s="28" t="s">
        <v>44</v>
      </c>
      <c r="T8" s="29" t="n">
        <v>45688</v>
      </c>
      <c r="U8" s="28" t="str">
        <f aca="false">AGIITEC[[#This Row],[Unidade]]&amp; RIGHT("000" &amp; ROW(), 3)</f>
        <v>AGIITEC008</v>
      </c>
    </row>
    <row r="9" customFormat="false" ht="13.5" hidden="false" customHeight="true" outlineLevel="0" collapsed="false">
      <c r="A9" s="22" t="s">
        <v>29</v>
      </c>
      <c r="B9" s="23" t="n">
        <v>26796.99</v>
      </c>
      <c r="C9" s="23" t="n">
        <v>0.01</v>
      </c>
      <c r="D9" s="24" t="n">
        <v>1</v>
      </c>
      <c r="E9" s="25" t="s">
        <v>67</v>
      </c>
      <c r="F9" s="26" t="s">
        <v>31</v>
      </c>
      <c r="G9" s="27" t="s">
        <v>77</v>
      </c>
      <c r="H9" s="27" t="s">
        <v>78</v>
      </c>
      <c r="I9" s="27" t="s">
        <v>79</v>
      </c>
      <c r="J9" s="27" t="s">
        <v>71</v>
      </c>
      <c r="K9" s="27" t="s">
        <v>72</v>
      </c>
      <c r="L9" s="27" t="s">
        <v>59</v>
      </c>
      <c r="M9" s="27" t="s">
        <v>74</v>
      </c>
      <c r="N9" s="27" t="s">
        <v>39</v>
      </c>
      <c r="O9" s="27" t="s">
        <v>40</v>
      </c>
      <c r="P9" s="28" t="s">
        <v>41</v>
      </c>
      <c r="Q9" s="28" t="s">
        <v>75</v>
      </c>
      <c r="R9" s="28" t="s">
        <v>43</v>
      </c>
      <c r="S9" s="28" t="s">
        <v>44</v>
      </c>
      <c r="T9" s="29" t="n">
        <v>45688</v>
      </c>
      <c r="U9" s="28" t="str">
        <f aca="false">AGIITEC[[#This Row],[Unidade]]&amp; RIGHT("000" &amp; ROW(), 3)</f>
        <v>AGIITEC009</v>
      </c>
    </row>
    <row r="10" customFormat="false" ht="13.5" hidden="false" customHeight="true" outlineLevel="0" collapsed="false">
      <c r="A10" s="22" t="s">
        <v>29</v>
      </c>
      <c r="B10" s="23" t="n">
        <v>15000</v>
      </c>
      <c r="C10" s="23" t="n">
        <v>15000</v>
      </c>
      <c r="D10" s="24" t="n">
        <v>1</v>
      </c>
      <c r="E10" s="25" t="s">
        <v>80</v>
      </c>
      <c r="F10" s="26" t="s">
        <v>81</v>
      </c>
      <c r="G10" s="30" t="s">
        <v>82</v>
      </c>
      <c r="H10" s="27" t="s">
        <v>83</v>
      </c>
      <c r="I10" s="27" t="s">
        <v>84</v>
      </c>
      <c r="J10" s="30" t="s">
        <v>85</v>
      </c>
      <c r="K10" s="27" t="s">
        <v>86</v>
      </c>
      <c r="L10" s="27" t="s">
        <v>59</v>
      </c>
      <c r="M10" s="27" t="s">
        <v>87</v>
      </c>
      <c r="N10" s="27" t="s">
        <v>39</v>
      </c>
      <c r="O10" s="27" t="s">
        <v>40</v>
      </c>
      <c r="P10" s="28" t="s">
        <v>41</v>
      </c>
      <c r="Q10" s="28" t="s">
        <v>88</v>
      </c>
      <c r="R10" s="28" t="s">
        <v>43</v>
      </c>
      <c r="S10" s="28" t="s">
        <v>44</v>
      </c>
      <c r="T10" s="29" t="n">
        <v>45688</v>
      </c>
      <c r="U10" s="28" t="str">
        <f aca="false">AGIITEC[[#This Row],[Unidade]]&amp; RIGHT("000" &amp; ROW(), 3)</f>
        <v>AGIITEC010</v>
      </c>
    </row>
    <row r="11" customFormat="false" ht="13.5" hidden="false" customHeight="true" outlineLevel="0" collapsed="false">
      <c r="A11" s="22" t="s">
        <v>29</v>
      </c>
      <c r="B11" s="23" t="n">
        <v>1000</v>
      </c>
      <c r="C11" s="23" t="n">
        <v>0</v>
      </c>
      <c r="D11" s="24" t="n">
        <v>3</v>
      </c>
      <c r="E11" s="25" t="s">
        <v>89</v>
      </c>
      <c r="F11" s="36" t="s">
        <v>46</v>
      </c>
      <c r="G11" s="37" t="s">
        <v>90</v>
      </c>
      <c r="H11" s="37" t="s">
        <v>91</v>
      </c>
      <c r="I11" s="37" t="s">
        <v>92</v>
      </c>
      <c r="J11" s="37" t="s">
        <v>93</v>
      </c>
      <c r="K11" s="37" t="s">
        <v>94</v>
      </c>
      <c r="L11" s="37" t="s">
        <v>65</v>
      </c>
      <c r="M11" s="37" t="s">
        <v>95</v>
      </c>
      <c r="N11" s="37" t="s">
        <v>39</v>
      </c>
      <c r="O11" s="27" t="s">
        <v>40</v>
      </c>
      <c r="P11" s="34" t="s">
        <v>41</v>
      </c>
      <c r="Q11" s="34" t="s">
        <v>88</v>
      </c>
      <c r="R11" s="34" t="s">
        <v>43</v>
      </c>
      <c r="S11" s="28" t="s">
        <v>44</v>
      </c>
      <c r="T11" s="38" t="n">
        <v>45688</v>
      </c>
      <c r="U11" s="28" t="str">
        <f aca="false">AGIITEC[[#This Row],[Unidade]]&amp; RIGHT("000" &amp; ROW(), 3)</f>
        <v>AGIITEC011</v>
      </c>
    </row>
    <row r="12" customFormat="false" ht="13.5" hidden="false" customHeight="true" outlineLevel="0" collapsed="false">
      <c r="A12" s="22" t="s">
        <v>29</v>
      </c>
      <c r="B12" s="23" t="n">
        <v>13000</v>
      </c>
      <c r="C12" s="23" t="n">
        <v>13000</v>
      </c>
      <c r="D12" s="24" t="n">
        <v>1</v>
      </c>
      <c r="E12" s="25" t="s">
        <v>96</v>
      </c>
      <c r="F12" s="26" t="s">
        <v>31</v>
      </c>
      <c r="G12" s="27" t="s">
        <v>97</v>
      </c>
      <c r="H12" s="27" t="s">
        <v>98</v>
      </c>
      <c r="I12" s="27" t="s">
        <v>99</v>
      </c>
      <c r="J12" s="27" t="s">
        <v>100</v>
      </c>
      <c r="K12" s="27" t="s">
        <v>101</v>
      </c>
      <c r="L12" s="27" t="s">
        <v>102</v>
      </c>
      <c r="M12" s="27" t="s">
        <v>103</v>
      </c>
      <c r="N12" s="27" t="s">
        <v>104</v>
      </c>
      <c r="O12" s="27" t="s">
        <v>40</v>
      </c>
      <c r="P12" s="28" t="s">
        <v>41</v>
      </c>
      <c r="Q12" s="28" t="s">
        <v>105</v>
      </c>
      <c r="R12" s="34" t="s">
        <v>43</v>
      </c>
      <c r="S12" s="28" t="s">
        <v>44</v>
      </c>
      <c r="T12" s="29" t="n">
        <v>45747</v>
      </c>
      <c r="U12" s="28" t="str">
        <f aca="false">AGIITEC[[#This Row],[Unidade]]&amp; RIGHT("000" &amp; ROW(), 3)</f>
        <v>AGIITEC012</v>
      </c>
    </row>
    <row r="13" customFormat="false" ht="13.5" hidden="false" customHeight="true" outlineLevel="0" collapsed="false">
      <c r="A13" s="22" t="s">
        <v>29</v>
      </c>
      <c r="B13" s="23" t="n">
        <v>0</v>
      </c>
      <c r="C13" s="23" t="n">
        <v>6000</v>
      </c>
      <c r="D13" s="24" t="n">
        <v>1</v>
      </c>
      <c r="E13" s="25" t="s">
        <v>106</v>
      </c>
      <c r="F13" s="26" t="s">
        <v>46</v>
      </c>
      <c r="G13" s="27" t="s">
        <v>107</v>
      </c>
      <c r="H13" s="27" t="s">
        <v>108</v>
      </c>
      <c r="I13" s="27" t="s">
        <v>109</v>
      </c>
      <c r="J13" s="27" t="s">
        <v>110</v>
      </c>
      <c r="K13" s="27" t="s">
        <v>111</v>
      </c>
      <c r="L13" s="27" t="s">
        <v>102</v>
      </c>
      <c r="M13" s="27" t="s">
        <v>103</v>
      </c>
      <c r="N13" s="27" t="s">
        <v>104</v>
      </c>
      <c r="O13" s="27" t="s">
        <v>40</v>
      </c>
      <c r="P13" s="28" t="s">
        <v>41</v>
      </c>
      <c r="Q13" s="39" t="s">
        <v>112</v>
      </c>
      <c r="R13" s="34" t="s">
        <v>43</v>
      </c>
      <c r="S13" s="28" t="s">
        <v>44</v>
      </c>
      <c r="T13" s="29" t="n">
        <v>45747</v>
      </c>
      <c r="U13" s="28" t="str">
        <f aca="false">AGIITEC[[#This Row],[Unidade]]&amp; RIGHT("000" &amp; ROW(), 3)</f>
        <v>AGIITEC013</v>
      </c>
    </row>
    <row r="14" customFormat="false" ht="13.5" hidden="false" customHeight="true" outlineLevel="0" collapsed="false">
      <c r="A14" s="22" t="s">
        <v>29</v>
      </c>
      <c r="B14" s="23" t="n">
        <v>0</v>
      </c>
      <c r="C14" s="23" t="n">
        <v>10000</v>
      </c>
      <c r="D14" s="24" t="n">
        <v>1</v>
      </c>
      <c r="E14" s="25" t="s">
        <v>113</v>
      </c>
      <c r="F14" s="26" t="s">
        <v>46</v>
      </c>
      <c r="G14" s="27" t="s">
        <v>114</v>
      </c>
      <c r="H14" s="27" t="s">
        <v>115</v>
      </c>
      <c r="I14" s="27" t="s">
        <v>116</v>
      </c>
      <c r="J14" s="27" t="s">
        <v>117</v>
      </c>
      <c r="K14" s="27" t="s">
        <v>118</v>
      </c>
      <c r="L14" s="27" t="s">
        <v>102</v>
      </c>
      <c r="M14" s="27" t="s">
        <v>103</v>
      </c>
      <c r="N14" s="27" t="s">
        <v>104</v>
      </c>
      <c r="O14" s="27" t="s">
        <v>40</v>
      </c>
      <c r="P14" s="28" t="s">
        <v>41</v>
      </c>
      <c r="Q14" s="39" t="s">
        <v>112</v>
      </c>
      <c r="R14" s="34" t="s">
        <v>43</v>
      </c>
      <c r="S14" s="28" t="s">
        <v>44</v>
      </c>
      <c r="T14" s="29" t="n">
        <v>45747</v>
      </c>
      <c r="U14" s="28" t="str">
        <f aca="false">AGIITEC[[#This Row],[Unidade]]&amp; RIGHT("000" &amp; ROW(), 3)</f>
        <v>AGIITEC014</v>
      </c>
    </row>
    <row r="15" customFormat="false" ht="13.5" hidden="false" customHeight="true" outlineLevel="0" collapsed="false">
      <c r="A15" s="22" t="s">
        <v>29</v>
      </c>
      <c r="B15" s="23" t="n">
        <v>30000</v>
      </c>
      <c r="C15" s="23" t="n">
        <v>30000</v>
      </c>
      <c r="D15" s="24" t="n">
        <v>1</v>
      </c>
      <c r="E15" s="25" t="s">
        <v>119</v>
      </c>
      <c r="F15" s="26" t="s">
        <v>46</v>
      </c>
      <c r="G15" s="27" t="s">
        <v>120</v>
      </c>
      <c r="H15" s="27" t="s">
        <v>121</v>
      </c>
      <c r="I15" s="27" t="s">
        <v>122</v>
      </c>
      <c r="J15" s="27" t="s">
        <v>123</v>
      </c>
      <c r="K15" s="27" t="s">
        <v>124</v>
      </c>
      <c r="L15" s="27" t="s">
        <v>102</v>
      </c>
      <c r="M15" s="27" t="s">
        <v>103</v>
      </c>
      <c r="N15" s="27" t="s">
        <v>104</v>
      </c>
      <c r="O15" s="27" t="s">
        <v>40</v>
      </c>
      <c r="P15" s="28" t="s">
        <v>41</v>
      </c>
      <c r="Q15" s="39" t="s">
        <v>112</v>
      </c>
      <c r="R15" s="34" t="s">
        <v>43</v>
      </c>
      <c r="S15" s="28" t="s">
        <v>44</v>
      </c>
      <c r="T15" s="29" t="n">
        <v>45747</v>
      </c>
      <c r="U15" s="28" t="str">
        <f aca="false">AGIITEC[[#This Row],[Unidade]]&amp; RIGHT("000" &amp; ROW(), 3)</f>
        <v>AGIITEC015</v>
      </c>
    </row>
    <row r="16" customFormat="false" ht="13.5" hidden="false" customHeight="true" outlineLevel="0" collapsed="false">
      <c r="A16" s="22" t="s">
        <v>29</v>
      </c>
      <c r="B16" s="23" t="n">
        <v>4500</v>
      </c>
      <c r="C16" s="23" t="n">
        <v>3000</v>
      </c>
      <c r="D16" s="24" t="n">
        <v>1</v>
      </c>
      <c r="E16" s="25" t="s">
        <v>125</v>
      </c>
      <c r="F16" s="26" t="s">
        <v>46</v>
      </c>
      <c r="G16" s="27" t="s">
        <v>126</v>
      </c>
      <c r="H16" s="27" t="s">
        <v>127</v>
      </c>
      <c r="I16" s="27" t="s">
        <v>128</v>
      </c>
      <c r="J16" s="27" t="s">
        <v>129</v>
      </c>
      <c r="K16" s="27" t="s">
        <v>130</v>
      </c>
      <c r="L16" s="27" t="s">
        <v>102</v>
      </c>
      <c r="M16" s="27" t="s">
        <v>103</v>
      </c>
      <c r="N16" s="27" t="s">
        <v>104</v>
      </c>
      <c r="O16" s="27" t="s">
        <v>40</v>
      </c>
      <c r="P16" s="28" t="s">
        <v>41</v>
      </c>
      <c r="Q16" s="39" t="s">
        <v>112</v>
      </c>
      <c r="R16" s="34" t="s">
        <v>43</v>
      </c>
      <c r="S16" s="28" t="s">
        <v>44</v>
      </c>
      <c r="T16" s="29" t="n">
        <v>45747</v>
      </c>
      <c r="U16" s="28" t="str">
        <f aca="false">AGIITEC[[#This Row],[Unidade]]&amp; RIGHT("000" &amp; ROW(), 3)</f>
        <v>AGIITEC016</v>
      </c>
    </row>
    <row r="17" customFormat="false" ht="13.5" hidden="false" customHeight="true" outlineLevel="0" collapsed="false">
      <c r="A17" s="22" t="s">
        <v>29</v>
      </c>
      <c r="B17" s="23" t="n">
        <v>0</v>
      </c>
      <c r="C17" s="23" t="n">
        <v>150000</v>
      </c>
      <c r="D17" s="24" t="n">
        <v>1</v>
      </c>
      <c r="E17" s="25" t="s">
        <v>131</v>
      </c>
      <c r="F17" s="26" t="s">
        <v>31</v>
      </c>
      <c r="G17" s="30" t="s">
        <v>132</v>
      </c>
      <c r="H17" s="27" t="s">
        <v>133</v>
      </c>
      <c r="I17" s="27" t="s">
        <v>134</v>
      </c>
      <c r="J17" s="30" t="s">
        <v>135</v>
      </c>
      <c r="K17" s="27" t="s">
        <v>134</v>
      </c>
      <c r="L17" s="27" t="s">
        <v>102</v>
      </c>
      <c r="M17" s="27" t="s">
        <v>103</v>
      </c>
      <c r="N17" s="27" t="s">
        <v>104</v>
      </c>
      <c r="O17" s="27" t="s">
        <v>40</v>
      </c>
      <c r="P17" s="28" t="s">
        <v>41</v>
      </c>
      <c r="Q17" s="39" t="s">
        <v>112</v>
      </c>
      <c r="R17" s="34" t="s">
        <v>43</v>
      </c>
      <c r="S17" s="25" t="s">
        <v>136</v>
      </c>
      <c r="T17" s="29" t="n">
        <v>45747</v>
      </c>
      <c r="U17" s="28" t="str">
        <f aca="false">AGIITEC[[#This Row],[Unidade]]&amp; RIGHT("000" &amp; ROW(), 3)</f>
        <v>AGIITEC017</v>
      </c>
    </row>
    <row r="18" customFormat="false" ht="13.5" hidden="false" customHeight="true" outlineLevel="0" collapsed="false">
      <c r="A18" s="22" t="s">
        <v>29</v>
      </c>
      <c r="B18" s="23" t="n">
        <v>5000</v>
      </c>
      <c r="C18" s="23" t="n">
        <v>0</v>
      </c>
      <c r="D18" s="24" t="n">
        <v>3</v>
      </c>
      <c r="E18" s="25" t="s">
        <v>137</v>
      </c>
      <c r="F18" s="26" t="s">
        <v>46</v>
      </c>
      <c r="G18" s="27" t="s">
        <v>138</v>
      </c>
      <c r="H18" s="27" t="s">
        <v>139</v>
      </c>
      <c r="I18" s="27" t="s">
        <v>140</v>
      </c>
      <c r="J18" s="27" t="s">
        <v>141</v>
      </c>
      <c r="K18" s="27" t="s">
        <v>142</v>
      </c>
      <c r="L18" s="27" t="s">
        <v>102</v>
      </c>
      <c r="M18" s="27" t="s">
        <v>103</v>
      </c>
      <c r="N18" s="27" t="s">
        <v>104</v>
      </c>
      <c r="O18" s="27" t="s">
        <v>40</v>
      </c>
      <c r="P18" s="28" t="s">
        <v>41</v>
      </c>
      <c r="Q18" s="39" t="s">
        <v>112</v>
      </c>
      <c r="R18" s="34" t="s">
        <v>43</v>
      </c>
      <c r="S18" s="28" t="s">
        <v>44</v>
      </c>
      <c r="T18" s="29" t="n">
        <v>45747</v>
      </c>
      <c r="U18" s="28" t="str">
        <f aca="false">AGIITEC[[#This Row],[Unidade]]&amp; RIGHT("000" &amp; ROW(), 3)</f>
        <v>AGIITEC018</v>
      </c>
    </row>
    <row r="19" customFormat="false" ht="13.5" hidden="false" customHeight="true" outlineLevel="0" collapsed="false">
      <c r="A19" s="22" t="s">
        <v>29</v>
      </c>
      <c r="B19" s="23" t="n">
        <v>14999</v>
      </c>
      <c r="C19" s="23" t="n">
        <v>1</v>
      </c>
      <c r="D19" s="24" t="n">
        <v>1</v>
      </c>
      <c r="E19" s="25" t="s">
        <v>143</v>
      </c>
      <c r="F19" s="26" t="s">
        <v>144</v>
      </c>
      <c r="G19" s="27" t="s">
        <v>145</v>
      </c>
      <c r="H19" s="27" t="s">
        <v>146</v>
      </c>
      <c r="I19" s="27" t="s">
        <v>147</v>
      </c>
      <c r="J19" s="27" t="s">
        <v>148</v>
      </c>
      <c r="K19" s="27" t="s">
        <v>149</v>
      </c>
      <c r="L19" s="27" t="s">
        <v>102</v>
      </c>
      <c r="M19" s="27" t="s">
        <v>103</v>
      </c>
      <c r="N19" s="27" t="s">
        <v>104</v>
      </c>
      <c r="O19" s="27" t="s">
        <v>40</v>
      </c>
      <c r="P19" s="28" t="s">
        <v>41</v>
      </c>
      <c r="Q19" s="28" t="s">
        <v>150</v>
      </c>
      <c r="R19" s="34" t="s">
        <v>43</v>
      </c>
      <c r="S19" s="28" t="s">
        <v>44</v>
      </c>
      <c r="T19" s="29" t="n">
        <v>45747</v>
      </c>
      <c r="U19" s="28" t="str">
        <f aca="false">AGIITEC[[#This Row],[Unidade]]&amp; RIGHT("000" &amp; ROW(), 3)</f>
        <v>AGIITEC019</v>
      </c>
    </row>
    <row r="20" customFormat="false" ht="13.5" hidden="false" customHeight="true" outlineLevel="0" collapsed="false">
      <c r="A20" s="22" t="s">
        <v>29</v>
      </c>
      <c r="B20" s="23" t="n">
        <v>0</v>
      </c>
      <c r="C20" s="23" t="n">
        <v>15000</v>
      </c>
      <c r="D20" s="24" t="n">
        <v>1</v>
      </c>
      <c r="E20" s="25" t="s">
        <v>151</v>
      </c>
      <c r="F20" s="26" t="s">
        <v>81</v>
      </c>
      <c r="G20" s="27" t="s">
        <v>152</v>
      </c>
      <c r="H20" s="27" t="s">
        <v>153</v>
      </c>
      <c r="I20" s="27" t="s">
        <v>154</v>
      </c>
      <c r="J20" s="27" t="s">
        <v>155</v>
      </c>
      <c r="K20" s="27" t="s">
        <v>156</v>
      </c>
      <c r="L20" s="27" t="s">
        <v>102</v>
      </c>
      <c r="M20" s="27" t="s">
        <v>103</v>
      </c>
      <c r="N20" s="27" t="s">
        <v>104</v>
      </c>
      <c r="O20" s="27" t="s">
        <v>40</v>
      </c>
      <c r="P20" s="28" t="s">
        <v>41</v>
      </c>
      <c r="Q20" s="28" t="s">
        <v>157</v>
      </c>
      <c r="R20" s="34" t="s">
        <v>43</v>
      </c>
      <c r="S20" s="28" t="s">
        <v>44</v>
      </c>
      <c r="T20" s="29" t="n">
        <v>45747</v>
      </c>
      <c r="U20" s="28" t="str">
        <f aca="false">AGIITEC[[#This Row],[Unidade]]&amp; RIGHT("000" &amp; ROW(), 3)</f>
        <v>AGIITEC020</v>
      </c>
    </row>
    <row r="21" customFormat="false" ht="13.5" hidden="false" customHeight="true" outlineLevel="0" collapsed="false">
      <c r="A21" s="22" t="s">
        <v>29</v>
      </c>
      <c r="B21" s="23" t="n">
        <v>5000</v>
      </c>
      <c r="C21" s="23" t="n">
        <v>2000</v>
      </c>
      <c r="D21" s="24" t="n">
        <v>1</v>
      </c>
      <c r="E21" s="25" t="s">
        <v>158</v>
      </c>
      <c r="F21" s="26" t="s">
        <v>81</v>
      </c>
      <c r="G21" s="30" t="s">
        <v>159</v>
      </c>
      <c r="H21" s="27" t="s">
        <v>83</v>
      </c>
      <c r="I21" s="27" t="s">
        <v>84</v>
      </c>
      <c r="J21" s="30" t="s">
        <v>160</v>
      </c>
      <c r="K21" s="27" t="s">
        <v>161</v>
      </c>
      <c r="L21" s="27" t="s">
        <v>59</v>
      </c>
      <c r="M21" s="27" t="s">
        <v>87</v>
      </c>
      <c r="N21" s="27" t="s">
        <v>39</v>
      </c>
      <c r="O21" s="27" t="s">
        <v>40</v>
      </c>
      <c r="P21" s="28" t="s">
        <v>41</v>
      </c>
      <c r="Q21" s="28" t="s">
        <v>88</v>
      </c>
      <c r="R21" s="28" t="s">
        <v>43</v>
      </c>
      <c r="S21" s="28" t="s">
        <v>44</v>
      </c>
      <c r="T21" s="29" t="n">
        <v>45688</v>
      </c>
      <c r="U21" s="28" t="str">
        <f aca="false">AGIITEC[[#This Row],[Unidade]]&amp; RIGHT("000" &amp; ROW(), 3)</f>
        <v>AGIITEC021</v>
      </c>
    </row>
    <row r="22" customFormat="false" ht="13.5" hidden="false" customHeight="true" outlineLevel="0" collapsed="false">
      <c r="A22" s="22" t="s">
        <v>29</v>
      </c>
      <c r="B22" s="23" t="n">
        <v>75218.46</v>
      </c>
      <c r="C22" s="23" t="n">
        <v>12781.54</v>
      </c>
      <c r="D22" s="24" t="n">
        <v>1</v>
      </c>
      <c r="E22" s="25" t="s">
        <v>162</v>
      </c>
      <c r="F22" s="26" t="s">
        <v>163</v>
      </c>
      <c r="G22" s="27" t="s">
        <v>164</v>
      </c>
      <c r="H22" s="27" t="s">
        <v>165</v>
      </c>
      <c r="I22" s="27" t="s">
        <v>166</v>
      </c>
      <c r="J22" s="27" t="s">
        <v>167</v>
      </c>
      <c r="K22" s="27" t="s">
        <v>168</v>
      </c>
      <c r="L22" s="27" t="s">
        <v>65</v>
      </c>
      <c r="M22" s="27" t="s">
        <v>169</v>
      </c>
      <c r="N22" s="27" t="s">
        <v>39</v>
      </c>
      <c r="O22" s="27" t="s">
        <v>40</v>
      </c>
      <c r="P22" s="28" t="s">
        <v>41</v>
      </c>
      <c r="Q22" s="28" t="s">
        <v>170</v>
      </c>
      <c r="R22" s="34" t="s">
        <v>43</v>
      </c>
      <c r="S22" s="28" t="s">
        <v>44</v>
      </c>
      <c r="T22" s="29" t="n">
        <v>45688</v>
      </c>
      <c r="U22" s="28" t="str">
        <f aca="false">AGIITEC[[#This Row],[Unidade]]&amp; RIGHT("000" &amp; ROW(), 3)</f>
        <v>AGIITEC022</v>
      </c>
    </row>
    <row r="23" customFormat="false" ht="13.5" hidden="false" customHeight="true" outlineLevel="0" collapsed="false">
      <c r="A23" s="22" t="s">
        <v>29</v>
      </c>
      <c r="B23" s="23" t="n">
        <v>10000</v>
      </c>
      <c r="C23" s="23" t="n">
        <v>10000</v>
      </c>
      <c r="D23" s="24" t="n">
        <v>1</v>
      </c>
      <c r="E23" s="25" t="s">
        <v>162</v>
      </c>
      <c r="F23" s="26" t="s">
        <v>163</v>
      </c>
      <c r="G23" s="27" t="s">
        <v>171</v>
      </c>
      <c r="H23" s="27" t="s">
        <v>172</v>
      </c>
      <c r="I23" s="27" t="s">
        <v>154</v>
      </c>
      <c r="J23" s="27" t="s">
        <v>173</v>
      </c>
      <c r="K23" s="27" t="s">
        <v>168</v>
      </c>
      <c r="L23" s="27" t="s">
        <v>65</v>
      </c>
      <c r="M23" s="27" t="s">
        <v>169</v>
      </c>
      <c r="N23" s="27" t="s">
        <v>39</v>
      </c>
      <c r="O23" s="27" t="s">
        <v>40</v>
      </c>
      <c r="P23" s="28" t="s">
        <v>41</v>
      </c>
      <c r="Q23" s="28" t="s">
        <v>170</v>
      </c>
      <c r="R23" s="34" t="s">
        <v>43</v>
      </c>
      <c r="S23" s="28" t="s">
        <v>44</v>
      </c>
      <c r="T23" s="29" t="n">
        <v>45688</v>
      </c>
      <c r="U23" s="28" t="str">
        <f aca="false">AGIITEC[[#This Row],[Unidade]]&amp; RIGHT("000" &amp; ROW(), 3)</f>
        <v>AGIITEC023</v>
      </c>
    </row>
    <row r="24" customFormat="false" ht="13.5" hidden="false" customHeight="true" outlineLevel="0" collapsed="false">
      <c r="A24" s="22" t="s">
        <v>29</v>
      </c>
      <c r="B24" s="23" t="n">
        <v>2000</v>
      </c>
      <c r="C24" s="23" t="n">
        <v>3000</v>
      </c>
      <c r="D24" s="24" t="n">
        <v>1</v>
      </c>
      <c r="E24" s="25" t="s">
        <v>162</v>
      </c>
      <c r="F24" s="26" t="s">
        <v>163</v>
      </c>
      <c r="G24" s="27" t="s">
        <v>174</v>
      </c>
      <c r="H24" s="27" t="s">
        <v>172</v>
      </c>
      <c r="I24" s="27" t="s">
        <v>154</v>
      </c>
      <c r="J24" s="27" t="s">
        <v>173</v>
      </c>
      <c r="K24" s="27" t="s">
        <v>175</v>
      </c>
      <c r="L24" s="27" t="s">
        <v>65</v>
      </c>
      <c r="M24" s="27" t="s">
        <v>176</v>
      </c>
      <c r="N24" s="27" t="s">
        <v>39</v>
      </c>
      <c r="O24" s="27" t="s">
        <v>40</v>
      </c>
      <c r="P24" s="28" t="s">
        <v>41</v>
      </c>
      <c r="Q24" s="28" t="s">
        <v>170</v>
      </c>
      <c r="R24" s="34" t="s">
        <v>43</v>
      </c>
      <c r="S24" s="28" t="s">
        <v>44</v>
      </c>
      <c r="T24" s="29" t="n">
        <v>45688</v>
      </c>
      <c r="U24" s="28" t="str">
        <f aca="false">AGIITEC[[#This Row],[Unidade]]&amp; RIGHT("000" &amp; ROW(), 3)</f>
        <v>AGIITEC024</v>
      </c>
    </row>
    <row r="25" customFormat="false" ht="13.5" hidden="false" customHeight="true" outlineLevel="0" collapsed="false">
      <c r="A25" s="22" t="s">
        <v>29</v>
      </c>
      <c r="B25" s="23" t="n">
        <v>39999.99</v>
      </c>
      <c r="C25" s="23" t="n">
        <v>0.01</v>
      </c>
      <c r="D25" s="24" t="n">
        <v>1</v>
      </c>
      <c r="E25" s="25" t="s">
        <v>162</v>
      </c>
      <c r="F25" s="26" t="s">
        <v>163</v>
      </c>
      <c r="G25" s="27" t="s">
        <v>177</v>
      </c>
      <c r="H25" s="27" t="s">
        <v>165</v>
      </c>
      <c r="I25" s="27" t="s">
        <v>166</v>
      </c>
      <c r="J25" s="27" t="s">
        <v>167</v>
      </c>
      <c r="K25" s="27" t="s">
        <v>175</v>
      </c>
      <c r="L25" s="27" t="s">
        <v>65</v>
      </c>
      <c r="M25" s="27" t="s">
        <v>176</v>
      </c>
      <c r="N25" s="27" t="s">
        <v>39</v>
      </c>
      <c r="O25" s="27" t="s">
        <v>40</v>
      </c>
      <c r="P25" s="28" t="s">
        <v>41</v>
      </c>
      <c r="Q25" s="28" t="s">
        <v>170</v>
      </c>
      <c r="R25" s="34" t="s">
        <v>43</v>
      </c>
      <c r="S25" s="28" t="s">
        <v>44</v>
      </c>
      <c r="T25" s="29" t="n">
        <v>45688</v>
      </c>
      <c r="U25" s="28" t="str">
        <f aca="false">AGIITEC[[#This Row],[Unidade]]&amp; RIGHT("000" &amp; ROW(), 3)</f>
        <v>AGIITEC025</v>
      </c>
    </row>
    <row r="26" customFormat="false" ht="13.5" hidden="false" customHeight="true" outlineLevel="0" collapsed="false">
      <c r="A26" s="22" t="s">
        <v>29</v>
      </c>
      <c r="B26" s="23" t="n">
        <v>7000</v>
      </c>
      <c r="C26" s="23" t="n">
        <v>8000</v>
      </c>
      <c r="D26" s="24" t="n">
        <v>1</v>
      </c>
      <c r="E26" s="25" t="s">
        <v>178</v>
      </c>
      <c r="F26" s="26" t="s">
        <v>179</v>
      </c>
      <c r="G26" s="27" t="s">
        <v>180</v>
      </c>
      <c r="H26" s="27" t="s">
        <v>172</v>
      </c>
      <c r="I26" s="27" t="s">
        <v>154</v>
      </c>
      <c r="J26" s="27" t="s">
        <v>173</v>
      </c>
      <c r="K26" s="27" t="s">
        <v>181</v>
      </c>
      <c r="L26" s="27" t="s">
        <v>65</v>
      </c>
      <c r="M26" s="27" t="s">
        <v>169</v>
      </c>
      <c r="N26" s="27" t="s">
        <v>39</v>
      </c>
      <c r="O26" s="27" t="s">
        <v>40</v>
      </c>
      <c r="P26" s="28" t="s">
        <v>41</v>
      </c>
      <c r="Q26" s="28" t="s">
        <v>182</v>
      </c>
      <c r="R26" s="28" t="s">
        <v>43</v>
      </c>
      <c r="S26" s="28" t="s">
        <v>44</v>
      </c>
      <c r="T26" s="29" t="n">
        <v>45688</v>
      </c>
      <c r="U26" s="28" t="str">
        <f aca="false">AGIITEC[[#This Row],[Unidade]]&amp; RIGHT("000" &amp; ROW(), 3)</f>
        <v>AGIITEC026</v>
      </c>
    </row>
    <row r="27" customFormat="false" ht="13.5" hidden="false" customHeight="true" outlineLevel="0" collapsed="false">
      <c r="A27" s="22" t="s">
        <v>29</v>
      </c>
      <c r="B27" s="23" t="n">
        <v>62000</v>
      </c>
      <c r="C27" s="23" t="n">
        <v>6000</v>
      </c>
      <c r="D27" s="24" t="n">
        <v>1</v>
      </c>
      <c r="E27" s="25" t="s">
        <v>178</v>
      </c>
      <c r="F27" s="26" t="s">
        <v>179</v>
      </c>
      <c r="G27" s="27" t="s">
        <v>183</v>
      </c>
      <c r="H27" s="27" t="s">
        <v>165</v>
      </c>
      <c r="I27" s="27" t="s">
        <v>166</v>
      </c>
      <c r="J27" s="27" t="s">
        <v>167</v>
      </c>
      <c r="K27" s="27" t="s">
        <v>181</v>
      </c>
      <c r="L27" s="27" t="s">
        <v>65</v>
      </c>
      <c r="M27" s="27" t="s">
        <v>169</v>
      </c>
      <c r="N27" s="27" t="s">
        <v>39</v>
      </c>
      <c r="O27" s="27" t="s">
        <v>40</v>
      </c>
      <c r="P27" s="28" t="s">
        <v>41</v>
      </c>
      <c r="Q27" s="28" t="s">
        <v>182</v>
      </c>
      <c r="R27" s="28" t="s">
        <v>43</v>
      </c>
      <c r="S27" s="28" t="s">
        <v>44</v>
      </c>
      <c r="T27" s="29" t="n">
        <v>45688</v>
      </c>
      <c r="U27" s="28" t="str">
        <f aca="false">AGIITEC[[#This Row],[Unidade]]&amp; RIGHT("000" &amp; ROW(), 3)</f>
        <v>AGIITEC027</v>
      </c>
    </row>
    <row r="28" customFormat="false" ht="13.5" hidden="false" customHeight="true" outlineLevel="0" collapsed="false">
      <c r="A28" s="22" t="s">
        <v>29</v>
      </c>
      <c r="B28" s="23"/>
      <c r="C28" s="23"/>
      <c r="D28" s="24"/>
      <c r="E28" s="31"/>
      <c r="F28" s="31"/>
      <c r="G28" s="32"/>
      <c r="H28" s="32"/>
      <c r="I28" s="32"/>
      <c r="J28" s="32"/>
      <c r="K28" s="32"/>
      <c r="L28" s="32"/>
      <c r="M28" s="32"/>
      <c r="N28" s="32"/>
      <c r="O28" s="32"/>
      <c r="P28" s="33"/>
      <c r="Q28" s="33"/>
      <c r="R28" s="34"/>
      <c r="S28" s="28"/>
      <c r="T28" s="35"/>
      <c r="U28" s="28" t="str">
        <f aca="false">AGIITEC[[#This Row],[Unidade]]&amp; RIGHT("000" &amp; ROW(), 3)</f>
        <v>AGIITEC028</v>
      </c>
    </row>
    <row r="29" customFormat="false" ht="13.5" hidden="false" customHeight="true" outlineLevel="0" collapsed="false">
      <c r="A29" s="22" t="s">
        <v>29</v>
      </c>
      <c r="B29" s="23"/>
      <c r="C29" s="23"/>
      <c r="D29" s="24"/>
      <c r="E29" s="25"/>
      <c r="F29" s="31"/>
      <c r="G29" s="32"/>
      <c r="H29" s="32"/>
      <c r="I29" s="32"/>
      <c r="J29" s="32"/>
      <c r="K29" s="32"/>
      <c r="L29" s="32"/>
      <c r="M29" s="32"/>
      <c r="N29" s="32"/>
      <c r="O29" s="32"/>
      <c r="P29" s="33"/>
      <c r="Q29" s="33"/>
      <c r="R29" s="34"/>
      <c r="S29" s="28"/>
      <c r="T29" s="35"/>
      <c r="U29" s="28" t="str">
        <f aca="false">AGIITEC[[#This Row],[Unidade]]&amp; RIGHT("000" &amp; ROW(), 3)</f>
        <v>AGIITEC029</v>
      </c>
    </row>
    <row r="30" customFormat="false" ht="13.5" hidden="false" customHeight="true" outlineLevel="0" collapsed="false">
      <c r="A30" s="22" t="s">
        <v>29</v>
      </c>
      <c r="B30" s="23"/>
      <c r="C30" s="23"/>
      <c r="D30" s="24"/>
      <c r="E30" s="25"/>
      <c r="F30" s="31"/>
      <c r="G30" s="32"/>
      <c r="H30" s="32"/>
      <c r="I30" s="32"/>
      <c r="J30" s="32"/>
      <c r="K30" s="32"/>
      <c r="L30" s="32"/>
      <c r="M30" s="32"/>
      <c r="N30" s="32"/>
      <c r="O30" s="32"/>
      <c r="P30" s="33"/>
      <c r="Q30" s="33"/>
      <c r="R30" s="34"/>
      <c r="S30" s="28"/>
      <c r="T30" s="35"/>
      <c r="U30" s="28" t="str">
        <f aca="false">AGIITEC[[#This Row],[Unidade]]&amp; RIGHT("000" &amp; ROW(), 3)</f>
        <v>AGIITEC030</v>
      </c>
    </row>
    <row r="31" customFormat="false" ht="13.5" hidden="false" customHeight="true" outlineLevel="0" collapsed="false">
      <c r="A31" s="22" t="s">
        <v>29</v>
      </c>
      <c r="B31" s="23"/>
      <c r="C31" s="23"/>
      <c r="D31" s="24"/>
      <c r="E31" s="25"/>
      <c r="F31" s="31"/>
      <c r="G31" s="32"/>
      <c r="H31" s="32"/>
      <c r="I31" s="32"/>
      <c r="J31" s="32"/>
      <c r="K31" s="32"/>
      <c r="L31" s="32"/>
      <c r="M31" s="32"/>
      <c r="N31" s="32"/>
      <c r="O31" s="32"/>
      <c r="P31" s="33"/>
      <c r="Q31" s="33"/>
      <c r="R31" s="34"/>
      <c r="S31" s="28"/>
      <c r="T31" s="35"/>
      <c r="U31" s="28" t="str">
        <f aca="false">AGIITEC[[#This Row],[Unidade]]&amp; RIGHT("000" &amp; ROW(), 3)</f>
        <v>AGIITEC031</v>
      </c>
    </row>
    <row r="32" customFormat="false" ht="13.5" hidden="false" customHeight="true" outlineLevel="0" collapsed="false">
      <c r="A32" s="22" t="s">
        <v>29</v>
      </c>
      <c r="B32" s="23"/>
      <c r="C32" s="23"/>
      <c r="D32" s="24"/>
      <c r="E32" s="25"/>
      <c r="F32" s="31"/>
      <c r="G32" s="32"/>
      <c r="H32" s="32"/>
      <c r="I32" s="32"/>
      <c r="J32" s="32"/>
      <c r="K32" s="32"/>
      <c r="L32" s="32"/>
      <c r="M32" s="32"/>
      <c r="N32" s="32"/>
      <c r="O32" s="32"/>
      <c r="P32" s="33"/>
      <c r="Q32" s="33"/>
      <c r="R32" s="34"/>
      <c r="S32" s="28"/>
      <c r="T32" s="35"/>
      <c r="U32" s="28" t="str">
        <f aca="false">AGIITEC[[#This Row],[Unidade]]&amp; RIGHT("000" &amp; ROW(), 3)</f>
        <v>AGIITEC032</v>
      </c>
    </row>
    <row r="33" customFormat="false" ht="13.5" hidden="false" customHeight="true" outlineLevel="0" collapsed="false">
      <c r="A33" s="22" t="s">
        <v>29</v>
      </c>
      <c r="B33" s="23"/>
      <c r="C33" s="23"/>
      <c r="D33" s="24"/>
      <c r="E33" s="25"/>
      <c r="F33" s="31"/>
      <c r="G33" s="32"/>
      <c r="H33" s="32"/>
      <c r="I33" s="32"/>
      <c r="J33" s="32"/>
      <c r="K33" s="32"/>
      <c r="L33" s="32"/>
      <c r="M33" s="32"/>
      <c r="N33" s="32"/>
      <c r="O33" s="32"/>
      <c r="P33" s="33"/>
      <c r="Q33" s="33"/>
      <c r="R33" s="34"/>
      <c r="S33" s="28"/>
      <c r="T33" s="35"/>
      <c r="U33" s="28" t="str">
        <f aca="false">AGIITEC[[#This Row],[Unidade]]&amp; RIGHT("000" &amp; ROW(), 3)</f>
        <v>AGIITEC033</v>
      </c>
    </row>
    <row r="34" customFormat="false" ht="13.5" hidden="false" customHeight="true" outlineLevel="0" collapsed="false">
      <c r="A34" s="22" t="s">
        <v>29</v>
      </c>
      <c r="B34" s="23"/>
      <c r="C34" s="23"/>
      <c r="D34" s="24"/>
      <c r="E34" s="25"/>
      <c r="F34" s="31"/>
      <c r="G34" s="32"/>
      <c r="H34" s="32"/>
      <c r="I34" s="32"/>
      <c r="J34" s="32"/>
      <c r="K34" s="32"/>
      <c r="L34" s="32"/>
      <c r="M34" s="32"/>
      <c r="N34" s="32"/>
      <c r="O34" s="32"/>
      <c r="P34" s="33"/>
      <c r="Q34" s="33"/>
      <c r="R34" s="34"/>
      <c r="S34" s="28"/>
      <c r="T34" s="35"/>
      <c r="U34" s="28" t="str">
        <f aca="false">AGIITEC[[#This Row],[Unidade]]&amp; RIGHT("000" &amp; ROW(), 3)</f>
        <v>AGIITEC034</v>
      </c>
    </row>
    <row r="35" customFormat="false" ht="13.5" hidden="false" customHeight="true" outlineLevel="0" collapsed="false">
      <c r="A35" s="22" t="s">
        <v>29</v>
      </c>
      <c r="B35" s="23"/>
      <c r="C35" s="23"/>
      <c r="D35" s="24"/>
      <c r="E35" s="25"/>
      <c r="F35" s="31"/>
      <c r="G35" s="32"/>
      <c r="H35" s="32"/>
      <c r="I35" s="32"/>
      <c r="J35" s="32"/>
      <c r="K35" s="32"/>
      <c r="L35" s="32"/>
      <c r="M35" s="32"/>
      <c r="N35" s="32"/>
      <c r="O35" s="32"/>
      <c r="P35" s="33"/>
      <c r="Q35" s="33"/>
      <c r="R35" s="34"/>
      <c r="S35" s="28"/>
      <c r="T35" s="35"/>
      <c r="U35" s="28" t="str">
        <f aca="false">AGIITEC[[#This Row],[Unidade]]&amp; RIGHT("000" &amp; ROW(), 3)</f>
        <v>AGIITEC035</v>
      </c>
    </row>
    <row r="36" customFormat="false" ht="13.5" hidden="false" customHeight="true" outlineLevel="0" collapsed="false">
      <c r="A36" s="22" t="s">
        <v>29</v>
      </c>
      <c r="B36" s="23"/>
      <c r="C36" s="23"/>
      <c r="D36" s="24"/>
      <c r="E36" s="25"/>
      <c r="F36" s="31"/>
      <c r="G36" s="32"/>
      <c r="H36" s="32"/>
      <c r="I36" s="32"/>
      <c r="J36" s="32"/>
      <c r="K36" s="32"/>
      <c r="L36" s="32"/>
      <c r="M36" s="32"/>
      <c r="N36" s="32"/>
      <c r="O36" s="32"/>
      <c r="P36" s="33"/>
      <c r="Q36" s="33"/>
      <c r="R36" s="34"/>
      <c r="S36" s="28"/>
      <c r="T36" s="35"/>
      <c r="U36" s="28" t="str">
        <f aca="false">AGIITEC[[#This Row],[Unidade]]&amp; RIGHT("000" &amp; ROW(), 3)</f>
        <v>AGIITEC036</v>
      </c>
    </row>
    <row r="37" customFormat="false" ht="13.5" hidden="false" customHeight="true" outlineLevel="0" collapsed="false">
      <c r="A37" s="22" t="s">
        <v>29</v>
      </c>
      <c r="B37" s="23"/>
      <c r="C37" s="23"/>
      <c r="D37" s="24"/>
      <c r="E37" s="25"/>
      <c r="F37" s="31"/>
      <c r="G37" s="32"/>
      <c r="H37" s="32"/>
      <c r="I37" s="32"/>
      <c r="J37" s="32"/>
      <c r="K37" s="32"/>
      <c r="L37" s="32"/>
      <c r="M37" s="32"/>
      <c r="N37" s="32"/>
      <c r="O37" s="32"/>
      <c r="P37" s="33"/>
      <c r="Q37" s="33"/>
      <c r="R37" s="34"/>
      <c r="S37" s="28"/>
      <c r="T37" s="35"/>
      <c r="U37" s="28" t="str">
        <f aca="false">AGIITEC[[#This Row],[Unidade]]&amp; RIGHT("000" &amp; ROW(), 3)</f>
        <v>AGIITEC037</v>
      </c>
    </row>
    <row r="38" customFormat="false" ht="13.5" hidden="false" customHeight="true" outlineLevel="0" collapsed="false">
      <c r="A38" s="22" t="s">
        <v>29</v>
      </c>
      <c r="B38" s="23"/>
      <c r="C38" s="23"/>
      <c r="D38" s="24"/>
      <c r="E38" s="25"/>
      <c r="F38" s="31"/>
      <c r="G38" s="32"/>
      <c r="H38" s="32"/>
      <c r="I38" s="32"/>
      <c r="J38" s="32"/>
      <c r="K38" s="32"/>
      <c r="L38" s="32"/>
      <c r="M38" s="32"/>
      <c r="N38" s="32"/>
      <c r="O38" s="32"/>
      <c r="P38" s="33"/>
      <c r="Q38" s="33"/>
      <c r="R38" s="34"/>
      <c r="S38" s="28"/>
      <c r="T38" s="35"/>
      <c r="U38" s="28" t="str">
        <f aca="false">AGIITEC[[#This Row],[Unidade]]&amp; RIGHT("000" &amp; ROW(), 3)</f>
        <v>AGIITEC038</v>
      </c>
    </row>
    <row r="39" customFormat="false" ht="13.5" hidden="false" customHeight="true" outlineLevel="0" collapsed="false">
      <c r="A39" s="22" t="s">
        <v>29</v>
      </c>
      <c r="B39" s="23"/>
      <c r="C39" s="23"/>
      <c r="D39" s="24"/>
      <c r="E39" s="25"/>
      <c r="F39" s="31"/>
      <c r="G39" s="32"/>
      <c r="H39" s="32"/>
      <c r="I39" s="32"/>
      <c r="J39" s="32"/>
      <c r="K39" s="32"/>
      <c r="L39" s="32"/>
      <c r="M39" s="32"/>
      <c r="N39" s="32"/>
      <c r="O39" s="32"/>
      <c r="P39" s="33"/>
      <c r="Q39" s="33"/>
      <c r="R39" s="34"/>
      <c r="S39" s="28"/>
      <c r="T39" s="35"/>
      <c r="U39" s="28" t="str">
        <f aca="false">AGIITEC[[#This Row],[Unidade]]&amp; RIGHT("000" &amp; ROW(), 3)</f>
        <v>AGIITEC039</v>
      </c>
    </row>
    <row r="40" customFormat="false" ht="13.5" hidden="false" customHeight="true" outlineLevel="0" collapsed="false">
      <c r="A40" s="22" t="s">
        <v>29</v>
      </c>
      <c r="B40" s="23"/>
      <c r="C40" s="23"/>
      <c r="D40" s="24"/>
      <c r="E40" s="25"/>
      <c r="F40" s="31"/>
      <c r="G40" s="32"/>
      <c r="H40" s="32"/>
      <c r="I40" s="32"/>
      <c r="J40" s="32"/>
      <c r="K40" s="32"/>
      <c r="L40" s="32"/>
      <c r="M40" s="32"/>
      <c r="N40" s="32"/>
      <c r="O40" s="32"/>
      <c r="P40" s="33"/>
      <c r="Q40" s="33"/>
      <c r="R40" s="34"/>
      <c r="S40" s="28"/>
      <c r="T40" s="35"/>
      <c r="U40" s="28" t="str">
        <f aca="false">AGIITEC[[#This Row],[Unidade]]&amp; RIGHT("000" &amp; ROW(), 3)</f>
        <v>AGIITEC040</v>
      </c>
    </row>
    <row r="41" customFormat="false" ht="13.5" hidden="false" customHeight="true" outlineLevel="0" collapsed="false">
      <c r="A41" s="22" t="s">
        <v>29</v>
      </c>
      <c r="B41" s="23"/>
      <c r="C41" s="23"/>
      <c r="D41" s="24"/>
      <c r="E41" s="25"/>
      <c r="F41" s="31"/>
      <c r="G41" s="32"/>
      <c r="H41" s="32"/>
      <c r="I41" s="32"/>
      <c r="J41" s="32"/>
      <c r="K41" s="32"/>
      <c r="L41" s="32"/>
      <c r="M41" s="32"/>
      <c r="N41" s="32"/>
      <c r="O41" s="32"/>
      <c r="P41" s="33"/>
      <c r="Q41" s="33"/>
      <c r="R41" s="34"/>
      <c r="S41" s="28"/>
      <c r="T41" s="35"/>
      <c r="U41" s="28" t="str">
        <f aca="false">AGIITEC[[#This Row],[Unidade]]&amp; RIGHT("000" &amp; ROW(), 3)</f>
        <v>AGIITEC041</v>
      </c>
    </row>
    <row r="42" customFormat="false" ht="13.5" hidden="false" customHeight="true" outlineLevel="0" collapsed="false">
      <c r="A42" s="22" t="s">
        <v>29</v>
      </c>
      <c r="B42" s="23"/>
      <c r="C42" s="23"/>
      <c r="D42" s="24"/>
      <c r="E42" s="25"/>
      <c r="F42" s="31"/>
      <c r="G42" s="32"/>
      <c r="H42" s="32"/>
      <c r="I42" s="32"/>
      <c r="J42" s="32"/>
      <c r="K42" s="32"/>
      <c r="L42" s="32"/>
      <c r="M42" s="32"/>
      <c r="N42" s="32"/>
      <c r="O42" s="32"/>
      <c r="P42" s="33"/>
      <c r="Q42" s="33"/>
      <c r="R42" s="34"/>
      <c r="S42" s="28"/>
      <c r="T42" s="35"/>
      <c r="U42" s="28" t="str">
        <f aca="false">AGIITEC[[#This Row],[Unidade]]&amp; RIGHT("000" &amp; ROW(), 3)</f>
        <v>AGIITEC042</v>
      </c>
    </row>
    <row r="43" customFormat="false" ht="13.5" hidden="false" customHeight="true" outlineLevel="0" collapsed="false">
      <c r="A43" s="22" t="s">
        <v>29</v>
      </c>
      <c r="B43" s="23"/>
      <c r="C43" s="23"/>
      <c r="D43" s="24"/>
      <c r="E43" s="25"/>
      <c r="F43" s="31"/>
      <c r="G43" s="32"/>
      <c r="H43" s="32"/>
      <c r="I43" s="32"/>
      <c r="J43" s="32"/>
      <c r="K43" s="32"/>
      <c r="L43" s="32"/>
      <c r="M43" s="32"/>
      <c r="N43" s="32"/>
      <c r="O43" s="32"/>
      <c r="P43" s="33"/>
      <c r="Q43" s="33"/>
      <c r="R43" s="34"/>
      <c r="S43" s="28"/>
      <c r="T43" s="35"/>
      <c r="U43" s="28" t="str">
        <f aca="false">AGIITEC[[#This Row],[Unidade]]&amp; RIGHT("000" &amp; ROW(), 3)</f>
        <v>AGIITEC043</v>
      </c>
    </row>
    <row r="44" customFormat="false" ht="13.5" hidden="false" customHeight="true" outlineLevel="0" collapsed="false">
      <c r="A44" s="22" t="s">
        <v>29</v>
      </c>
      <c r="B44" s="23"/>
      <c r="C44" s="23"/>
      <c r="D44" s="24"/>
      <c r="E44" s="25"/>
      <c r="F44" s="31"/>
      <c r="G44" s="32"/>
      <c r="H44" s="32"/>
      <c r="I44" s="32"/>
      <c r="J44" s="32"/>
      <c r="K44" s="32"/>
      <c r="L44" s="32"/>
      <c r="M44" s="32"/>
      <c r="N44" s="32"/>
      <c r="O44" s="32"/>
      <c r="P44" s="33"/>
      <c r="Q44" s="33"/>
      <c r="R44" s="34"/>
      <c r="S44" s="28"/>
      <c r="T44" s="35"/>
      <c r="U44" s="28" t="str">
        <f aca="false">AGIITEC[[#This Row],[Unidade]]&amp; RIGHT("000" &amp; ROW(), 3)</f>
        <v>AGIITEC044</v>
      </c>
    </row>
    <row r="45" customFormat="false" ht="13.5" hidden="false" customHeight="true" outlineLevel="0" collapsed="false">
      <c r="A45" s="22" t="s">
        <v>29</v>
      </c>
      <c r="B45" s="23"/>
      <c r="C45" s="23"/>
      <c r="D45" s="24"/>
      <c r="E45" s="25"/>
      <c r="F45" s="31"/>
      <c r="G45" s="32"/>
      <c r="H45" s="32"/>
      <c r="I45" s="32"/>
      <c r="J45" s="32"/>
      <c r="K45" s="32"/>
      <c r="L45" s="32"/>
      <c r="M45" s="32"/>
      <c r="N45" s="32"/>
      <c r="O45" s="32"/>
      <c r="P45" s="33"/>
      <c r="Q45" s="33"/>
      <c r="R45" s="34"/>
      <c r="S45" s="28"/>
      <c r="T45" s="35"/>
      <c r="U45" s="28" t="str">
        <f aca="false">AGIITEC[[#This Row],[Unidade]]&amp; RIGHT("000" &amp; ROW(), 3)</f>
        <v>AGIITEC045</v>
      </c>
    </row>
    <row r="46" customFormat="false" ht="13.5" hidden="false" customHeight="true" outlineLevel="0" collapsed="false">
      <c r="A46" s="22" t="s">
        <v>29</v>
      </c>
      <c r="B46" s="23"/>
      <c r="C46" s="23"/>
      <c r="D46" s="24"/>
      <c r="E46" s="25"/>
      <c r="F46" s="31"/>
      <c r="G46" s="32"/>
      <c r="H46" s="32"/>
      <c r="I46" s="32"/>
      <c r="J46" s="32"/>
      <c r="K46" s="32"/>
      <c r="L46" s="32"/>
      <c r="M46" s="32"/>
      <c r="N46" s="32"/>
      <c r="O46" s="32"/>
      <c r="P46" s="33"/>
      <c r="Q46" s="33"/>
      <c r="R46" s="34"/>
      <c r="S46" s="28"/>
      <c r="T46" s="35"/>
      <c r="U46" s="28" t="str">
        <f aca="false">AGIITEC[[#This Row],[Unidade]]&amp; RIGHT("000" &amp; ROW(), 3)</f>
        <v>AGIITEC046</v>
      </c>
    </row>
    <row r="47" customFormat="false" ht="13.5" hidden="false" customHeight="true" outlineLevel="0" collapsed="false">
      <c r="A47" s="22" t="s">
        <v>29</v>
      </c>
      <c r="B47" s="23"/>
      <c r="C47" s="23"/>
      <c r="D47" s="24"/>
      <c r="E47" s="25"/>
      <c r="F47" s="31"/>
      <c r="G47" s="32"/>
      <c r="H47" s="32"/>
      <c r="I47" s="32"/>
      <c r="J47" s="32"/>
      <c r="K47" s="32"/>
      <c r="L47" s="32"/>
      <c r="M47" s="32"/>
      <c r="N47" s="32"/>
      <c r="O47" s="32"/>
      <c r="P47" s="33"/>
      <c r="Q47" s="33"/>
      <c r="R47" s="34"/>
      <c r="S47" s="28"/>
      <c r="T47" s="35"/>
      <c r="U47" s="28" t="str">
        <f aca="false">AGIITEC[[#This Row],[Unidade]]&amp; RIGHT("000" &amp; ROW(), 3)</f>
        <v>AGIITEC047</v>
      </c>
    </row>
    <row r="48" customFormat="false" ht="13.5" hidden="false" customHeight="true" outlineLevel="0" collapsed="false">
      <c r="A48" s="22" t="s">
        <v>29</v>
      </c>
      <c r="B48" s="23"/>
      <c r="C48" s="23"/>
      <c r="D48" s="24"/>
      <c r="E48" s="25"/>
      <c r="F48" s="31"/>
      <c r="G48" s="32"/>
      <c r="H48" s="32"/>
      <c r="I48" s="32"/>
      <c r="J48" s="32"/>
      <c r="K48" s="32"/>
      <c r="L48" s="32"/>
      <c r="M48" s="32"/>
      <c r="N48" s="32"/>
      <c r="O48" s="32"/>
      <c r="P48" s="33"/>
      <c r="Q48" s="33"/>
      <c r="R48" s="34"/>
      <c r="S48" s="28"/>
      <c r="T48" s="35"/>
      <c r="U48" s="28" t="str">
        <f aca="false">AGIITEC[[#This Row],[Unidade]]&amp; RIGHT("000" &amp; ROW(), 3)</f>
        <v>AGIITEC048</v>
      </c>
    </row>
    <row r="49" customFormat="false" ht="13.5" hidden="false" customHeight="true" outlineLevel="0" collapsed="false">
      <c r="A49" s="22" t="s">
        <v>29</v>
      </c>
      <c r="B49" s="23"/>
      <c r="C49" s="23"/>
      <c r="D49" s="24"/>
      <c r="E49" s="25"/>
      <c r="F49" s="31"/>
      <c r="G49" s="32"/>
      <c r="H49" s="32"/>
      <c r="I49" s="32"/>
      <c r="J49" s="32"/>
      <c r="K49" s="32"/>
      <c r="L49" s="32"/>
      <c r="M49" s="32"/>
      <c r="N49" s="32"/>
      <c r="O49" s="32"/>
      <c r="P49" s="33"/>
      <c r="Q49" s="33"/>
      <c r="R49" s="34"/>
      <c r="S49" s="28"/>
      <c r="T49" s="35"/>
      <c r="U49" s="28" t="str">
        <f aca="false">AGIITEC[[#This Row],[Unidade]]&amp; RIGHT("000" &amp; ROW(), 3)</f>
        <v>AGIITEC049</v>
      </c>
    </row>
    <row r="50" customFormat="false" ht="13.5" hidden="false" customHeight="true" outlineLevel="0" collapsed="false">
      <c r="A50" s="22" t="s">
        <v>29</v>
      </c>
      <c r="B50" s="23"/>
      <c r="C50" s="23"/>
      <c r="D50" s="24"/>
      <c r="E50" s="25"/>
      <c r="F50" s="31"/>
      <c r="G50" s="32"/>
      <c r="H50" s="32"/>
      <c r="I50" s="32"/>
      <c r="J50" s="32"/>
      <c r="K50" s="32"/>
      <c r="L50" s="32"/>
      <c r="M50" s="32"/>
      <c r="N50" s="32"/>
      <c r="O50" s="32"/>
      <c r="P50" s="33"/>
      <c r="Q50" s="33"/>
      <c r="R50" s="34"/>
      <c r="S50" s="28"/>
      <c r="T50" s="35"/>
      <c r="U50" s="28" t="str">
        <f aca="false">AGIITEC[[#This Row],[Unidade]]&amp; RIGHT("000" &amp; ROW(), 3)</f>
        <v>AGIITEC050</v>
      </c>
    </row>
  </sheetData>
  <mergeCells count="2">
    <mergeCell ref="E1:K1"/>
    <mergeCell ref="P1:T1"/>
  </mergeCells>
  <conditionalFormatting sqref="B1:C1">
    <cfRule type="cellIs" priority="2" operator="lessThan" aboveAverage="0" equalAverage="0" bottom="0" percent="0" rank="0" text="" dxfId="13">
      <formula>0</formula>
    </cfRule>
  </conditionalFormatting>
  <conditionalFormatting sqref="D3:D50">
    <cfRule type="cellIs" priority="3" operator="equal" aboveAverage="0" equalAverage="0" bottom="0" percent="0" rank="0" text="" dxfId="14">
      <formula>3</formula>
    </cfRule>
    <cfRule type="cellIs" priority="4" operator="equal" aboveAverage="0" equalAverage="0" bottom="0" percent="0" rank="0" text="" dxfId="15">
      <formula>2</formula>
    </cfRule>
    <cfRule type="cellIs" priority="5" operator="equal" aboveAverage="0" equalAverage="0" bottom="0" percent="0" rank="0" text="" dxfId="16">
      <formula>1</formula>
    </cfRule>
  </conditionalFormatting>
  <conditionalFormatting sqref="E3:E27 E29:E50">
    <cfRule type="expression" priority="6" aboveAverage="0" equalAverage="0" bottom="0" percent="0" rank="0" text="" dxfId="17">
      <formula>$D3=""</formula>
    </cfRule>
    <cfRule type="expression" priority="7" aboveAverage="0" equalAverage="0" bottom="0" percent="0" rank="0" text="" dxfId="18">
      <formula>$C3=0</formula>
    </cfRule>
    <cfRule type="expression" priority="8" aboveAverage="0" equalAverage="0" bottom="0" percent="0" rank="0" text="" dxfId="19">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1" min="1" style="1" width="15.63"/>
    <col collapsed="false" customWidth="false" hidden="false" outlineLevel="0" max="3" min="2" style="2" width="15.63"/>
    <col collapsed="false" customWidth="true" hidden="false" outlineLevel="0" max="4" min="4" style="2" width="4.63"/>
    <col collapsed="false" customWidth="false" hidden="false" outlineLevel="0" max="19" min="5" style="1" width="15.63"/>
    <col collapsed="false" customWidth="false" hidden="false" outlineLevel="0" max="20" min="20" style="4" width="15.63"/>
    <col collapsed="false" customWidth="false" hidden="false" outlineLevel="0" max="1024" min="21" style="1" width="15.63"/>
  </cols>
  <sheetData>
    <row r="1" s="13" customFormat="true" ht="13.5" hidden="false" customHeight="true" outlineLevel="0" collapsed="false">
      <c r="A1" s="5" t="n">
        <v>10560</v>
      </c>
      <c r="B1" s="40" t="n">
        <f aca="false">SUM(B3:B99)</f>
        <v>0</v>
      </c>
      <c r="C1" s="7" t="n">
        <f aca="false">A1-SUM(C3:C99)</f>
        <v>0</v>
      </c>
      <c r="D1" s="8" t="s">
        <v>0</v>
      </c>
      <c r="E1" s="9" t="s">
        <v>1</v>
      </c>
      <c r="F1" s="9"/>
      <c r="G1" s="9"/>
      <c r="H1" s="9"/>
      <c r="I1" s="9"/>
      <c r="J1" s="9"/>
      <c r="K1" s="9"/>
      <c r="L1" s="10" t="s">
        <v>2</v>
      </c>
      <c r="M1" s="10" t="s">
        <v>3</v>
      </c>
      <c r="N1" s="10" t="s">
        <v>4</v>
      </c>
      <c r="O1" s="10" t="s">
        <v>5</v>
      </c>
      <c r="P1" s="11" t="s">
        <v>6</v>
      </c>
      <c r="Q1" s="11"/>
      <c r="R1" s="11"/>
      <c r="S1" s="11"/>
      <c r="T1" s="11"/>
      <c r="U1" s="12" t="s">
        <v>7</v>
      </c>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184</v>
      </c>
      <c r="B3" s="23" t="n">
        <v>0</v>
      </c>
      <c r="C3" s="23" t="n">
        <v>5000</v>
      </c>
      <c r="D3" s="24" t="n">
        <v>1</v>
      </c>
      <c r="E3" s="25" t="s">
        <v>185</v>
      </c>
      <c r="F3" s="28" t="s">
        <v>179</v>
      </c>
      <c r="G3" s="41" t="s">
        <v>186</v>
      </c>
      <c r="H3" s="42" t="s">
        <v>187</v>
      </c>
      <c r="I3" s="42" t="s">
        <v>188</v>
      </c>
      <c r="J3" s="43" t="n">
        <v>1</v>
      </c>
      <c r="K3" s="42" t="s">
        <v>189</v>
      </c>
      <c r="L3" s="42" t="s">
        <v>190</v>
      </c>
      <c r="M3" s="42" t="s">
        <v>40</v>
      </c>
      <c r="N3" s="42" t="s">
        <v>40</v>
      </c>
      <c r="O3" s="42" t="s">
        <v>40</v>
      </c>
      <c r="P3" s="28" t="s">
        <v>41</v>
      </c>
      <c r="Q3" s="28" t="s">
        <v>191</v>
      </c>
      <c r="R3" s="28" t="s">
        <v>43</v>
      </c>
      <c r="S3" s="28" t="s">
        <v>44</v>
      </c>
      <c r="T3" s="29" t="n">
        <v>45747</v>
      </c>
      <c r="U3" s="28" t="str">
        <f aca="false">AUDIN[[#This Row],[Unidade]]&amp; RIGHT("000" &amp; ROW(), 3)</f>
        <v>AUDIN003</v>
      </c>
    </row>
    <row r="4" customFormat="false" ht="13.5" hidden="false" customHeight="true" outlineLevel="0" collapsed="false">
      <c r="A4" s="22" t="s">
        <v>184</v>
      </c>
      <c r="B4" s="23" t="n">
        <v>0</v>
      </c>
      <c r="C4" s="23" t="n">
        <v>5560</v>
      </c>
      <c r="D4" s="24" t="n">
        <v>1</v>
      </c>
      <c r="E4" s="25" t="s">
        <v>185</v>
      </c>
      <c r="F4" s="28" t="s">
        <v>163</v>
      </c>
      <c r="G4" s="41" t="s">
        <v>186</v>
      </c>
      <c r="H4" s="42" t="s">
        <v>187</v>
      </c>
      <c r="I4" s="42" t="s">
        <v>188</v>
      </c>
      <c r="J4" s="43" t="n">
        <v>1</v>
      </c>
      <c r="K4" s="42" t="s">
        <v>189</v>
      </c>
      <c r="L4" s="42" t="s">
        <v>190</v>
      </c>
      <c r="M4" s="42" t="s">
        <v>40</v>
      </c>
      <c r="N4" s="42" t="s">
        <v>40</v>
      </c>
      <c r="O4" s="42" t="s">
        <v>40</v>
      </c>
      <c r="P4" s="28" t="s">
        <v>41</v>
      </c>
      <c r="Q4" s="28" t="s">
        <v>191</v>
      </c>
      <c r="R4" s="28" t="s">
        <v>43</v>
      </c>
      <c r="S4" s="28" t="s">
        <v>44</v>
      </c>
      <c r="T4" s="29" t="n">
        <v>45747</v>
      </c>
      <c r="U4" s="28" t="str">
        <f aca="false">AUDIN[[#This Row],[Unidade]]&amp; RIGHT("000" &amp; ROW(), 3)</f>
        <v>AUDIN004</v>
      </c>
    </row>
    <row r="5" customFormat="false" ht="13.5" hidden="false" customHeight="true" outlineLevel="0" collapsed="false">
      <c r="A5" s="22" t="s">
        <v>184</v>
      </c>
      <c r="B5" s="23"/>
      <c r="C5" s="23"/>
      <c r="D5" s="24"/>
      <c r="E5" s="25"/>
      <c r="F5" s="28"/>
      <c r="G5" s="42"/>
      <c r="H5" s="42"/>
      <c r="I5" s="42"/>
      <c r="J5" s="43"/>
      <c r="K5" s="42"/>
      <c r="L5" s="42"/>
      <c r="M5" s="42"/>
      <c r="N5" s="42"/>
      <c r="O5" s="42"/>
      <c r="P5" s="28"/>
      <c r="Q5" s="28"/>
      <c r="R5" s="28"/>
      <c r="S5" s="28"/>
      <c r="T5" s="29"/>
      <c r="U5" s="28" t="str">
        <f aca="false">AUDIN[[#This Row],[Unidade]]&amp; RIGHT("000" &amp; ROW(), 3)</f>
        <v>AUDIN005</v>
      </c>
    </row>
    <row r="6" customFormat="false" ht="13.5" hidden="false" customHeight="true" outlineLevel="0" collapsed="false">
      <c r="A6" s="22" t="s">
        <v>184</v>
      </c>
      <c r="B6" s="23"/>
      <c r="C6" s="23"/>
      <c r="D6" s="24"/>
      <c r="E6" s="25"/>
      <c r="F6" s="28"/>
      <c r="G6" s="42"/>
      <c r="H6" s="42"/>
      <c r="I6" s="42"/>
      <c r="J6" s="43"/>
      <c r="K6" s="42"/>
      <c r="L6" s="42"/>
      <c r="M6" s="42"/>
      <c r="N6" s="42"/>
      <c r="O6" s="42"/>
      <c r="P6" s="28"/>
      <c r="Q6" s="28"/>
      <c r="R6" s="28"/>
      <c r="S6" s="28"/>
      <c r="T6" s="29"/>
      <c r="U6" s="28" t="str">
        <f aca="false">AUDIN[[#This Row],[Unidade]]&amp; RIGHT("000" &amp; ROW(), 3)</f>
        <v>AUDIN006</v>
      </c>
    </row>
    <row r="7" customFormat="false" ht="13.5" hidden="false" customHeight="true" outlineLevel="0" collapsed="false">
      <c r="A7" s="22" t="s">
        <v>184</v>
      </c>
      <c r="B7" s="23"/>
      <c r="C7" s="23"/>
      <c r="D7" s="24"/>
      <c r="E7" s="25"/>
      <c r="F7" s="28"/>
      <c r="G7" s="42"/>
      <c r="H7" s="42"/>
      <c r="I7" s="42"/>
      <c r="J7" s="43"/>
      <c r="K7" s="42"/>
      <c r="L7" s="42"/>
      <c r="M7" s="42"/>
      <c r="N7" s="42"/>
      <c r="O7" s="42"/>
      <c r="P7" s="28"/>
      <c r="Q7" s="28"/>
      <c r="R7" s="28"/>
      <c r="S7" s="28"/>
      <c r="T7" s="29"/>
      <c r="U7" s="28" t="str">
        <f aca="false">AUDIN[[#This Row],[Unidade]]&amp; RIGHT("000" &amp; ROW(), 3)</f>
        <v>AUDIN007</v>
      </c>
    </row>
    <row r="8" customFormat="false" ht="13.5" hidden="false" customHeight="true" outlineLevel="0" collapsed="false">
      <c r="A8" s="22" t="s">
        <v>184</v>
      </c>
      <c r="B8" s="23"/>
      <c r="C8" s="23"/>
      <c r="D8" s="24"/>
      <c r="E8" s="25"/>
      <c r="F8" s="28"/>
      <c r="G8" s="42"/>
      <c r="H8" s="42"/>
      <c r="I8" s="42"/>
      <c r="J8" s="43"/>
      <c r="K8" s="42"/>
      <c r="L8" s="42"/>
      <c r="M8" s="42"/>
      <c r="N8" s="42"/>
      <c r="O8" s="42"/>
      <c r="P8" s="28"/>
      <c r="Q8" s="28"/>
      <c r="R8" s="28"/>
      <c r="S8" s="28"/>
      <c r="T8" s="29"/>
      <c r="U8" s="28" t="str">
        <f aca="false">AUDIN[[#This Row],[Unidade]]&amp; RIGHT("000" &amp; ROW(), 3)</f>
        <v>AUDIN008</v>
      </c>
    </row>
    <row r="9" customFormat="false" ht="13.5" hidden="false" customHeight="true" outlineLevel="0" collapsed="false">
      <c r="A9" s="22" t="s">
        <v>184</v>
      </c>
      <c r="B9" s="23"/>
      <c r="C9" s="23"/>
      <c r="D9" s="24"/>
      <c r="E9" s="25"/>
      <c r="F9" s="28"/>
      <c r="G9" s="42"/>
      <c r="H9" s="42"/>
      <c r="I9" s="42"/>
      <c r="J9" s="43"/>
      <c r="K9" s="42"/>
      <c r="L9" s="42"/>
      <c r="M9" s="42"/>
      <c r="N9" s="42"/>
      <c r="O9" s="42"/>
      <c r="P9" s="28"/>
      <c r="Q9" s="28"/>
      <c r="R9" s="28"/>
      <c r="S9" s="28"/>
      <c r="T9" s="29"/>
      <c r="U9" s="28" t="str">
        <f aca="false">AUDIN[[#This Row],[Unidade]]&amp; RIGHT("000" &amp; ROW(), 3)</f>
        <v>AUDIN009</v>
      </c>
    </row>
    <row r="10" customFormat="false" ht="13.5" hidden="false" customHeight="true" outlineLevel="0" collapsed="false">
      <c r="A10" s="22" t="s">
        <v>184</v>
      </c>
      <c r="B10" s="23"/>
      <c r="C10" s="23"/>
      <c r="D10" s="24"/>
      <c r="E10" s="25"/>
      <c r="F10" s="28"/>
      <c r="G10" s="42"/>
      <c r="H10" s="42"/>
      <c r="I10" s="42"/>
      <c r="J10" s="43"/>
      <c r="K10" s="42"/>
      <c r="L10" s="42"/>
      <c r="M10" s="42"/>
      <c r="N10" s="42"/>
      <c r="O10" s="42"/>
      <c r="P10" s="28"/>
      <c r="Q10" s="28"/>
      <c r="R10" s="28"/>
      <c r="S10" s="28"/>
      <c r="T10" s="29"/>
      <c r="U10" s="28" t="str">
        <f aca="false">AUDIN[[#This Row],[Unidade]]&amp; RIGHT("000" &amp; ROW(), 3)</f>
        <v>AUDIN010</v>
      </c>
    </row>
    <row r="11" customFormat="false" ht="13.5" hidden="false" customHeight="true" outlineLevel="0" collapsed="false">
      <c r="A11" s="22" t="s">
        <v>184</v>
      </c>
      <c r="B11" s="23"/>
      <c r="C11" s="23"/>
      <c r="D11" s="24"/>
      <c r="E11" s="25"/>
      <c r="F11" s="28"/>
      <c r="G11" s="42"/>
      <c r="H11" s="42"/>
      <c r="I11" s="42"/>
      <c r="J11" s="43"/>
      <c r="K11" s="42"/>
      <c r="L11" s="42"/>
      <c r="M11" s="42"/>
      <c r="N11" s="42"/>
      <c r="O11" s="42"/>
      <c r="P11" s="28"/>
      <c r="Q11" s="28"/>
      <c r="R11" s="28"/>
      <c r="S11" s="28"/>
      <c r="T11" s="29"/>
      <c r="U11" s="28" t="str">
        <f aca="false">AUDIN[[#This Row],[Unidade]]&amp; RIGHT("000" &amp; ROW(), 3)</f>
        <v>AUDIN011</v>
      </c>
    </row>
    <row r="12" customFormat="false" ht="13.5" hidden="false" customHeight="true" outlineLevel="0" collapsed="false">
      <c r="A12" s="22" t="s">
        <v>184</v>
      </c>
      <c r="B12" s="23"/>
      <c r="C12" s="23"/>
      <c r="D12" s="24"/>
      <c r="E12" s="25"/>
      <c r="F12" s="28"/>
      <c r="G12" s="42"/>
      <c r="H12" s="42"/>
      <c r="I12" s="42"/>
      <c r="J12" s="43"/>
      <c r="K12" s="42"/>
      <c r="L12" s="42"/>
      <c r="M12" s="42"/>
      <c r="N12" s="42"/>
      <c r="O12" s="42"/>
      <c r="P12" s="28"/>
      <c r="Q12" s="28"/>
      <c r="R12" s="28"/>
      <c r="S12" s="28"/>
      <c r="T12" s="29"/>
      <c r="U12" s="28" t="str">
        <f aca="false">AUDIN[[#This Row],[Unidade]]&amp; RIGHT("000" &amp; ROW(), 3)</f>
        <v>AUDIN012</v>
      </c>
    </row>
    <row r="13" customFormat="false" ht="13.5" hidden="false" customHeight="true" outlineLevel="0" collapsed="false">
      <c r="A13" s="22" t="s">
        <v>184</v>
      </c>
      <c r="B13" s="23"/>
      <c r="C13" s="23"/>
      <c r="D13" s="24"/>
      <c r="E13" s="25"/>
      <c r="F13" s="28"/>
      <c r="G13" s="42"/>
      <c r="H13" s="42"/>
      <c r="I13" s="42"/>
      <c r="J13" s="43"/>
      <c r="K13" s="42"/>
      <c r="L13" s="42"/>
      <c r="M13" s="42"/>
      <c r="N13" s="42"/>
      <c r="O13" s="42"/>
      <c r="P13" s="28"/>
      <c r="Q13" s="28"/>
      <c r="R13" s="28"/>
      <c r="S13" s="28"/>
      <c r="T13" s="29"/>
      <c r="U13" s="28" t="str">
        <f aca="false">AUDIN[[#This Row],[Unidade]]&amp; RIGHT("000" &amp; ROW(), 3)</f>
        <v>AUDIN013</v>
      </c>
    </row>
    <row r="14" customFormat="false" ht="13.5" hidden="false" customHeight="true" outlineLevel="0" collapsed="false">
      <c r="A14" s="22" t="s">
        <v>184</v>
      </c>
      <c r="B14" s="23"/>
      <c r="C14" s="23"/>
      <c r="D14" s="24"/>
      <c r="E14" s="25"/>
      <c r="F14" s="28"/>
      <c r="G14" s="42"/>
      <c r="H14" s="42"/>
      <c r="I14" s="42"/>
      <c r="J14" s="43"/>
      <c r="K14" s="42"/>
      <c r="L14" s="42"/>
      <c r="M14" s="42"/>
      <c r="N14" s="42"/>
      <c r="O14" s="42"/>
      <c r="P14" s="28"/>
      <c r="Q14" s="28"/>
      <c r="R14" s="28"/>
      <c r="S14" s="28"/>
      <c r="T14" s="29"/>
      <c r="U14" s="28" t="str">
        <f aca="false">AUDIN[[#This Row],[Unidade]]&amp; RIGHT("000" &amp; ROW(), 3)</f>
        <v>AUDIN014</v>
      </c>
    </row>
    <row r="15" customFormat="false" ht="13.5" hidden="false" customHeight="true" outlineLevel="0" collapsed="false">
      <c r="A15" s="22" t="s">
        <v>184</v>
      </c>
      <c r="B15" s="23"/>
      <c r="C15" s="23"/>
      <c r="D15" s="24"/>
      <c r="E15" s="25"/>
      <c r="F15" s="28"/>
      <c r="G15" s="42"/>
      <c r="H15" s="42"/>
      <c r="I15" s="42"/>
      <c r="J15" s="43"/>
      <c r="K15" s="42"/>
      <c r="L15" s="42"/>
      <c r="M15" s="42"/>
      <c r="N15" s="42"/>
      <c r="O15" s="42"/>
      <c r="P15" s="28"/>
      <c r="Q15" s="28"/>
      <c r="R15" s="28"/>
      <c r="S15" s="28"/>
      <c r="T15" s="29"/>
      <c r="U15" s="28" t="str">
        <f aca="false">AUDIN[[#This Row],[Unidade]]&amp; RIGHT("000" &amp; ROW(), 3)</f>
        <v>AUDIN015</v>
      </c>
    </row>
    <row r="16" customFormat="false" ht="13.5" hidden="false" customHeight="true" outlineLevel="0" collapsed="false">
      <c r="A16" s="22" t="s">
        <v>184</v>
      </c>
      <c r="B16" s="23"/>
      <c r="C16" s="23"/>
      <c r="D16" s="24"/>
      <c r="E16" s="25"/>
      <c r="F16" s="28"/>
      <c r="G16" s="42"/>
      <c r="H16" s="42"/>
      <c r="I16" s="42"/>
      <c r="J16" s="43"/>
      <c r="K16" s="42"/>
      <c r="L16" s="42"/>
      <c r="M16" s="42"/>
      <c r="N16" s="42"/>
      <c r="O16" s="42"/>
      <c r="P16" s="28"/>
      <c r="Q16" s="28"/>
      <c r="R16" s="28"/>
      <c r="S16" s="28"/>
      <c r="T16" s="29"/>
      <c r="U16" s="28" t="str">
        <f aca="false">AUDIN[[#This Row],[Unidade]]&amp; RIGHT("000" &amp; ROW(), 3)</f>
        <v>AUDIN016</v>
      </c>
    </row>
    <row r="17" customFormat="false" ht="13.5" hidden="false" customHeight="true" outlineLevel="0" collapsed="false">
      <c r="A17" s="22" t="s">
        <v>184</v>
      </c>
      <c r="B17" s="23"/>
      <c r="C17" s="23"/>
      <c r="D17" s="24"/>
      <c r="E17" s="25"/>
      <c r="F17" s="28"/>
      <c r="G17" s="42"/>
      <c r="H17" s="42"/>
      <c r="I17" s="42"/>
      <c r="J17" s="43"/>
      <c r="K17" s="42"/>
      <c r="L17" s="42"/>
      <c r="M17" s="42"/>
      <c r="N17" s="42"/>
      <c r="O17" s="42"/>
      <c r="P17" s="28"/>
      <c r="Q17" s="28"/>
      <c r="R17" s="28"/>
      <c r="S17" s="28"/>
      <c r="T17" s="29"/>
      <c r="U17" s="28" t="str">
        <f aca="false">AUDIN[[#This Row],[Unidade]]&amp; RIGHT("000" &amp; ROW(), 3)</f>
        <v>AUDIN017</v>
      </c>
    </row>
    <row r="18" customFormat="false" ht="13.5" hidden="false" customHeight="true" outlineLevel="0" collapsed="false">
      <c r="A18" s="22" t="s">
        <v>184</v>
      </c>
      <c r="B18" s="23"/>
      <c r="C18" s="23"/>
      <c r="D18" s="24"/>
      <c r="E18" s="25"/>
      <c r="F18" s="28"/>
      <c r="G18" s="42"/>
      <c r="H18" s="42"/>
      <c r="I18" s="42"/>
      <c r="J18" s="43"/>
      <c r="K18" s="42"/>
      <c r="L18" s="42"/>
      <c r="M18" s="42"/>
      <c r="N18" s="42"/>
      <c r="O18" s="42"/>
      <c r="P18" s="28"/>
      <c r="Q18" s="28"/>
      <c r="R18" s="28"/>
      <c r="S18" s="28"/>
      <c r="T18" s="29"/>
      <c r="U18" s="28" t="str">
        <f aca="false">AUDIN[[#This Row],[Unidade]]&amp; RIGHT("000" &amp; ROW(), 3)</f>
        <v>AUDIN018</v>
      </c>
    </row>
    <row r="19" customFormat="false" ht="13.5" hidden="false" customHeight="true" outlineLevel="0" collapsed="false">
      <c r="A19" s="22" t="s">
        <v>184</v>
      </c>
      <c r="B19" s="23"/>
      <c r="C19" s="23"/>
      <c r="D19" s="24"/>
      <c r="E19" s="25"/>
      <c r="F19" s="28"/>
      <c r="G19" s="42"/>
      <c r="H19" s="42"/>
      <c r="I19" s="42"/>
      <c r="J19" s="43"/>
      <c r="K19" s="42"/>
      <c r="L19" s="42"/>
      <c r="M19" s="42"/>
      <c r="N19" s="42"/>
      <c r="O19" s="42"/>
      <c r="P19" s="28"/>
      <c r="Q19" s="28"/>
      <c r="R19" s="28"/>
      <c r="S19" s="28"/>
      <c r="T19" s="29"/>
      <c r="U19" s="28" t="str">
        <f aca="false">AUDIN[[#This Row],[Unidade]]&amp; RIGHT("000" &amp; ROW(), 3)</f>
        <v>AUDIN019</v>
      </c>
    </row>
    <row r="20" customFormat="false" ht="13.5" hidden="false" customHeight="true" outlineLevel="0" collapsed="false">
      <c r="A20" s="22" t="s">
        <v>184</v>
      </c>
      <c r="B20" s="23"/>
      <c r="C20" s="23"/>
      <c r="D20" s="24"/>
      <c r="E20" s="25"/>
      <c r="F20" s="28"/>
      <c r="G20" s="42"/>
      <c r="H20" s="42"/>
      <c r="I20" s="42"/>
      <c r="J20" s="43"/>
      <c r="K20" s="42"/>
      <c r="L20" s="42"/>
      <c r="M20" s="42"/>
      <c r="N20" s="42"/>
      <c r="O20" s="42"/>
      <c r="P20" s="28"/>
      <c r="Q20" s="28"/>
      <c r="R20" s="28"/>
      <c r="S20" s="28"/>
      <c r="T20" s="29"/>
      <c r="U20" s="28" t="str">
        <f aca="false">AUDIN[[#This Row],[Unidade]]&amp; RIGHT("000" &amp; ROW(), 3)</f>
        <v>AUDIN020</v>
      </c>
    </row>
    <row r="21" customFormat="false" ht="13.5" hidden="false" customHeight="true" outlineLevel="0" collapsed="false">
      <c r="A21" s="22" t="s">
        <v>184</v>
      </c>
      <c r="B21" s="23"/>
      <c r="C21" s="23"/>
      <c r="D21" s="24"/>
      <c r="E21" s="25"/>
      <c r="F21" s="28"/>
      <c r="G21" s="42"/>
      <c r="H21" s="42"/>
      <c r="I21" s="42"/>
      <c r="J21" s="43"/>
      <c r="K21" s="42"/>
      <c r="L21" s="42"/>
      <c r="M21" s="42"/>
      <c r="N21" s="42"/>
      <c r="O21" s="42"/>
      <c r="P21" s="28"/>
      <c r="Q21" s="28"/>
      <c r="R21" s="28"/>
      <c r="S21" s="28"/>
      <c r="T21" s="29"/>
      <c r="U21" s="28" t="str">
        <f aca="false">AUDIN[[#This Row],[Unidade]]&amp; RIGHT("000" &amp; ROW(), 3)</f>
        <v>AUDIN021</v>
      </c>
    </row>
    <row r="22" customFormat="false" ht="13.5" hidden="false" customHeight="true" outlineLevel="0" collapsed="false">
      <c r="A22" s="22" t="s">
        <v>184</v>
      </c>
      <c r="B22" s="23"/>
      <c r="C22" s="23"/>
      <c r="D22" s="24"/>
      <c r="E22" s="25"/>
      <c r="F22" s="28"/>
      <c r="G22" s="42"/>
      <c r="H22" s="42"/>
      <c r="I22" s="42"/>
      <c r="J22" s="43"/>
      <c r="K22" s="42"/>
      <c r="L22" s="42"/>
      <c r="M22" s="42"/>
      <c r="N22" s="42"/>
      <c r="O22" s="42"/>
      <c r="P22" s="28"/>
      <c r="Q22" s="28"/>
      <c r="R22" s="28"/>
      <c r="S22" s="28"/>
      <c r="T22" s="29"/>
      <c r="U22" s="28" t="str">
        <f aca="false">AUDIN[[#This Row],[Unidade]]&amp; RIGHT("000" &amp; ROW(), 3)</f>
        <v>AUDIN022</v>
      </c>
    </row>
    <row r="23" customFormat="false" ht="13.5" hidden="false" customHeight="true" outlineLevel="0" collapsed="false">
      <c r="A23" s="22" t="s">
        <v>184</v>
      </c>
      <c r="B23" s="23"/>
      <c r="C23" s="23"/>
      <c r="D23" s="24"/>
      <c r="E23" s="25"/>
      <c r="F23" s="28"/>
      <c r="G23" s="42"/>
      <c r="H23" s="42"/>
      <c r="I23" s="42"/>
      <c r="J23" s="43"/>
      <c r="K23" s="42"/>
      <c r="L23" s="42"/>
      <c r="M23" s="42"/>
      <c r="N23" s="42"/>
      <c r="O23" s="42"/>
      <c r="P23" s="28"/>
      <c r="Q23" s="28"/>
      <c r="R23" s="28"/>
      <c r="S23" s="28"/>
      <c r="T23" s="29"/>
      <c r="U23" s="28" t="str">
        <f aca="false">AUDIN[[#This Row],[Unidade]]&amp; RIGHT("000" &amp; ROW(), 3)</f>
        <v>AUDIN023</v>
      </c>
    </row>
    <row r="24" customFormat="false" ht="13.5" hidden="false" customHeight="true" outlineLevel="0" collapsed="false">
      <c r="A24" s="22" t="s">
        <v>184</v>
      </c>
      <c r="B24" s="23"/>
      <c r="C24" s="23"/>
      <c r="D24" s="24"/>
      <c r="E24" s="25"/>
      <c r="F24" s="28"/>
      <c r="G24" s="42"/>
      <c r="H24" s="42"/>
      <c r="I24" s="42"/>
      <c r="J24" s="43"/>
      <c r="K24" s="42"/>
      <c r="L24" s="42"/>
      <c r="M24" s="42"/>
      <c r="N24" s="42"/>
      <c r="O24" s="42"/>
      <c r="P24" s="28"/>
      <c r="Q24" s="28"/>
      <c r="R24" s="28"/>
      <c r="S24" s="28"/>
      <c r="T24" s="29"/>
      <c r="U24" s="28" t="str">
        <f aca="false">AUDIN[[#This Row],[Unidade]]&amp; RIGHT("000" &amp; ROW(), 3)</f>
        <v>AUDIN024</v>
      </c>
    </row>
    <row r="25" customFormat="false" ht="13.5" hidden="false" customHeight="true" outlineLevel="0" collapsed="false">
      <c r="A25" s="22" t="s">
        <v>184</v>
      </c>
      <c r="B25" s="23"/>
      <c r="C25" s="23"/>
      <c r="D25" s="24"/>
      <c r="E25" s="25"/>
      <c r="F25" s="28"/>
      <c r="G25" s="42"/>
      <c r="H25" s="42"/>
      <c r="I25" s="42"/>
      <c r="J25" s="43"/>
      <c r="K25" s="42"/>
      <c r="L25" s="42"/>
      <c r="M25" s="42"/>
      <c r="N25" s="42"/>
      <c r="O25" s="42"/>
      <c r="P25" s="28"/>
      <c r="Q25" s="28"/>
      <c r="R25" s="28"/>
      <c r="S25" s="28"/>
      <c r="T25" s="29"/>
      <c r="U25" s="28" t="str">
        <f aca="false">AUDIN[[#This Row],[Unidade]]&amp; RIGHT("000" &amp; ROW(), 3)</f>
        <v>AUDIN025</v>
      </c>
    </row>
    <row r="26" customFormat="false" ht="13.5" hidden="false" customHeight="true" outlineLevel="0" collapsed="false">
      <c r="A26" s="22" t="s">
        <v>184</v>
      </c>
      <c r="B26" s="23"/>
      <c r="C26" s="23"/>
      <c r="D26" s="24"/>
      <c r="E26" s="25"/>
      <c r="F26" s="28"/>
      <c r="G26" s="42"/>
      <c r="H26" s="42"/>
      <c r="I26" s="42"/>
      <c r="J26" s="43"/>
      <c r="K26" s="42"/>
      <c r="L26" s="42"/>
      <c r="M26" s="42"/>
      <c r="N26" s="42"/>
      <c r="O26" s="42"/>
      <c r="P26" s="28"/>
      <c r="Q26" s="28"/>
      <c r="R26" s="28"/>
      <c r="S26" s="28"/>
      <c r="T26" s="29"/>
      <c r="U26" s="28" t="str">
        <f aca="false">AUDIN[[#This Row],[Unidade]]&amp; RIGHT("000" &amp; ROW(), 3)</f>
        <v>AUDIN026</v>
      </c>
    </row>
    <row r="27" customFormat="false" ht="13.5" hidden="false" customHeight="true" outlineLevel="0" collapsed="false">
      <c r="A27" s="22" t="s">
        <v>184</v>
      </c>
      <c r="B27" s="23"/>
      <c r="C27" s="23"/>
      <c r="D27" s="24"/>
      <c r="E27" s="25"/>
      <c r="F27" s="28"/>
      <c r="G27" s="42"/>
      <c r="H27" s="42"/>
      <c r="I27" s="42"/>
      <c r="J27" s="43"/>
      <c r="K27" s="42"/>
      <c r="L27" s="42"/>
      <c r="M27" s="42"/>
      <c r="N27" s="42"/>
      <c r="O27" s="42"/>
      <c r="P27" s="28"/>
      <c r="Q27" s="28"/>
      <c r="R27" s="28"/>
      <c r="S27" s="28"/>
      <c r="T27" s="29"/>
      <c r="U27" s="28" t="str">
        <f aca="false">AUDIN[[#This Row],[Unidade]]&amp; RIGHT("000" &amp; ROW(), 3)</f>
        <v>AUDIN027</v>
      </c>
    </row>
    <row r="28" customFormat="false" ht="13.5" hidden="false" customHeight="true" outlineLevel="0" collapsed="false">
      <c r="A28" s="22" t="s">
        <v>184</v>
      </c>
      <c r="B28" s="23"/>
      <c r="C28" s="23"/>
      <c r="D28" s="24"/>
      <c r="E28" s="25"/>
      <c r="F28" s="28"/>
      <c r="G28" s="42"/>
      <c r="H28" s="42"/>
      <c r="I28" s="42"/>
      <c r="J28" s="43"/>
      <c r="K28" s="42"/>
      <c r="L28" s="42"/>
      <c r="M28" s="42"/>
      <c r="N28" s="42"/>
      <c r="O28" s="42"/>
      <c r="P28" s="28"/>
      <c r="Q28" s="28"/>
      <c r="R28" s="28"/>
      <c r="S28" s="28"/>
      <c r="T28" s="29"/>
      <c r="U28" s="28" t="str">
        <f aca="false">AUDIN[[#This Row],[Unidade]]&amp; RIGHT("000" &amp; ROW(), 3)</f>
        <v>AUDIN028</v>
      </c>
    </row>
    <row r="29" customFormat="false" ht="13.5" hidden="false" customHeight="true" outlineLevel="0" collapsed="false">
      <c r="A29" s="22" t="s">
        <v>184</v>
      </c>
      <c r="B29" s="23"/>
      <c r="C29" s="23"/>
      <c r="D29" s="24"/>
      <c r="E29" s="25"/>
      <c r="F29" s="28"/>
      <c r="G29" s="42"/>
      <c r="H29" s="42"/>
      <c r="I29" s="42"/>
      <c r="J29" s="43"/>
      <c r="K29" s="42"/>
      <c r="L29" s="42"/>
      <c r="M29" s="42"/>
      <c r="N29" s="42"/>
      <c r="O29" s="42"/>
      <c r="P29" s="28"/>
      <c r="Q29" s="28"/>
      <c r="R29" s="28"/>
      <c r="S29" s="28"/>
      <c r="T29" s="29"/>
      <c r="U29" s="28" t="str">
        <f aca="false">AUDIN[[#This Row],[Unidade]]&amp; RIGHT("000" &amp; ROW(), 3)</f>
        <v>AUDIN029</v>
      </c>
    </row>
    <row r="30" customFormat="false" ht="13.5" hidden="false" customHeight="true" outlineLevel="0" collapsed="false">
      <c r="A30" s="22" t="s">
        <v>184</v>
      </c>
      <c r="B30" s="23"/>
      <c r="C30" s="23"/>
      <c r="D30" s="24"/>
      <c r="E30" s="25"/>
      <c r="F30" s="28"/>
      <c r="G30" s="42"/>
      <c r="H30" s="42"/>
      <c r="I30" s="42"/>
      <c r="J30" s="43"/>
      <c r="K30" s="42"/>
      <c r="L30" s="42"/>
      <c r="M30" s="42"/>
      <c r="N30" s="42"/>
      <c r="O30" s="42"/>
      <c r="P30" s="28"/>
      <c r="Q30" s="28"/>
      <c r="R30" s="28"/>
      <c r="S30" s="28"/>
      <c r="T30" s="29"/>
      <c r="U30" s="28" t="str">
        <f aca="false">AUDIN[[#This Row],[Unidade]]&amp; RIGHT("000" &amp; ROW(), 3)</f>
        <v>AUDIN030</v>
      </c>
    </row>
    <row r="31" customFormat="false" ht="13.5" hidden="false" customHeight="true" outlineLevel="0" collapsed="false">
      <c r="A31" s="22" t="s">
        <v>184</v>
      </c>
      <c r="B31" s="23"/>
      <c r="C31" s="23"/>
      <c r="D31" s="24"/>
      <c r="E31" s="25"/>
      <c r="F31" s="28"/>
      <c r="G31" s="42"/>
      <c r="H31" s="42"/>
      <c r="I31" s="42"/>
      <c r="J31" s="43"/>
      <c r="K31" s="42"/>
      <c r="L31" s="42"/>
      <c r="M31" s="42"/>
      <c r="N31" s="42"/>
      <c r="O31" s="42"/>
      <c r="P31" s="28"/>
      <c r="Q31" s="28"/>
      <c r="R31" s="28"/>
      <c r="S31" s="28"/>
      <c r="T31" s="29"/>
      <c r="U31" s="28" t="str">
        <f aca="false">AUDIN[[#This Row],[Unidade]]&amp; RIGHT("000" &amp; ROW(), 3)</f>
        <v>AUDIN031</v>
      </c>
    </row>
    <row r="32" customFormat="false" ht="13.5" hidden="false" customHeight="true" outlineLevel="0" collapsed="false">
      <c r="A32" s="22" t="s">
        <v>184</v>
      </c>
      <c r="B32" s="23"/>
      <c r="C32" s="23"/>
      <c r="D32" s="24"/>
      <c r="E32" s="25"/>
      <c r="F32" s="28"/>
      <c r="G32" s="42"/>
      <c r="H32" s="42"/>
      <c r="I32" s="42"/>
      <c r="J32" s="43"/>
      <c r="K32" s="42"/>
      <c r="L32" s="42"/>
      <c r="M32" s="42"/>
      <c r="N32" s="42"/>
      <c r="O32" s="42"/>
      <c r="P32" s="28"/>
      <c r="Q32" s="28"/>
      <c r="R32" s="28"/>
      <c r="S32" s="28"/>
      <c r="T32" s="29"/>
      <c r="U32" s="28" t="str">
        <f aca="false">AUDIN[[#This Row],[Unidade]]&amp; RIGHT("000" &amp; ROW(), 3)</f>
        <v>AUDIN032</v>
      </c>
    </row>
    <row r="33" customFormat="false" ht="13.5" hidden="false" customHeight="true" outlineLevel="0" collapsed="false">
      <c r="A33" s="22" t="s">
        <v>184</v>
      </c>
      <c r="B33" s="23"/>
      <c r="C33" s="23"/>
      <c r="D33" s="24"/>
      <c r="E33" s="25"/>
      <c r="F33" s="28"/>
      <c r="G33" s="42"/>
      <c r="H33" s="42"/>
      <c r="I33" s="42"/>
      <c r="J33" s="43"/>
      <c r="K33" s="42"/>
      <c r="L33" s="42"/>
      <c r="M33" s="42"/>
      <c r="N33" s="42"/>
      <c r="O33" s="42"/>
      <c r="P33" s="28"/>
      <c r="Q33" s="28"/>
      <c r="R33" s="28"/>
      <c r="S33" s="28"/>
      <c r="T33" s="29"/>
      <c r="U33" s="28" t="str">
        <f aca="false">AUDIN[[#This Row],[Unidade]]&amp; RIGHT("000" &amp; ROW(), 3)</f>
        <v>AUDIN033</v>
      </c>
    </row>
    <row r="34" customFormat="false" ht="13.5" hidden="false" customHeight="true" outlineLevel="0" collapsed="false">
      <c r="A34" s="22" t="s">
        <v>184</v>
      </c>
      <c r="B34" s="23"/>
      <c r="C34" s="23"/>
      <c r="D34" s="24"/>
      <c r="E34" s="25"/>
      <c r="F34" s="28"/>
      <c r="G34" s="42"/>
      <c r="H34" s="42"/>
      <c r="I34" s="42"/>
      <c r="J34" s="43"/>
      <c r="K34" s="42"/>
      <c r="L34" s="42"/>
      <c r="M34" s="42"/>
      <c r="N34" s="42"/>
      <c r="O34" s="42"/>
      <c r="P34" s="28"/>
      <c r="Q34" s="28"/>
      <c r="R34" s="28"/>
      <c r="S34" s="28"/>
      <c r="T34" s="29"/>
      <c r="U34" s="28" t="str">
        <f aca="false">AUDIN[[#This Row],[Unidade]]&amp; RIGHT("000" &amp; ROW(), 3)</f>
        <v>AUDIN034</v>
      </c>
    </row>
    <row r="35" customFormat="false" ht="13.5" hidden="false" customHeight="true" outlineLevel="0" collapsed="false">
      <c r="A35" s="22" t="s">
        <v>184</v>
      </c>
      <c r="B35" s="23"/>
      <c r="C35" s="23"/>
      <c r="D35" s="24"/>
      <c r="E35" s="25"/>
      <c r="F35" s="28"/>
      <c r="G35" s="42"/>
      <c r="H35" s="42"/>
      <c r="I35" s="42"/>
      <c r="J35" s="43"/>
      <c r="K35" s="42"/>
      <c r="L35" s="42"/>
      <c r="M35" s="42"/>
      <c r="N35" s="42"/>
      <c r="O35" s="42"/>
      <c r="P35" s="28"/>
      <c r="Q35" s="28"/>
      <c r="R35" s="28"/>
      <c r="S35" s="28"/>
      <c r="T35" s="29"/>
      <c r="U35" s="28" t="str">
        <f aca="false">AUDIN[[#This Row],[Unidade]]&amp; RIGHT("000" &amp; ROW(), 3)</f>
        <v>AUDIN035</v>
      </c>
    </row>
    <row r="36" customFormat="false" ht="13.5" hidden="false" customHeight="true" outlineLevel="0" collapsed="false">
      <c r="A36" s="22" t="s">
        <v>184</v>
      </c>
      <c r="B36" s="23"/>
      <c r="C36" s="23"/>
      <c r="D36" s="24"/>
      <c r="E36" s="25"/>
      <c r="F36" s="28"/>
      <c r="G36" s="42"/>
      <c r="H36" s="42"/>
      <c r="I36" s="42"/>
      <c r="J36" s="43"/>
      <c r="K36" s="42"/>
      <c r="L36" s="42"/>
      <c r="M36" s="42"/>
      <c r="N36" s="42"/>
      <c r="O36" s="42"/>
      <c r="P36" s="28"/>
      <c r="Q36" s="28"/>
      <c r="R36" s="28"/>
      <c r="S36" s="28"/>
      <c r="T36" s="29"/>
      <c r="U36" s="28" t="str">
        <f aca="false">AUDIN[[#This Row],[Unidade]]&amp; RIGHT("000" &amp; ROW(), 3)</f>
        <v>AUDIN036</v>
      </c>
    </row>
    <row r="37" customFormat="false" ht="13.5" hidden="false" customHeight="true" outlineLevel="0" collapsed="false">
      <c r="A37" s="22" t="s">
        <v>184</v>
      </c>
      <c r="B37" s="23"/>
      <c r="C37" s="23"/>
      <c r="D37" s="24"/>
      <c r="E37" s="25"/>
      <c r="F37" s="28"/>
      <c r="G37" s="42"/>
      <c r="H37" s="42"/>
      <c r="I37" s="42"/>
      <c r="J37" s="43"/>
      <c r="K37" s="42"/>
      <c r="L37" s="42"/>
      <c r="M37" s="42"/>
      <c r="N37" s="42"/>
      <c r="O37" s="42"/>
      <c r="P37" s="28"/>
      <c r="Q37" s="28"/>
      <c r="R37" s="28"/>
      <c r="S37" s="28"/>
      <c r="T37" s="29"/>
      <c r="U37" s="28" t="str">
        <f aca="false">AUDIN[[#This Row],[Unidade]]&amp; RIGHT("000" &amp; ROW(), 3)</f>
        <v>AUDIN037</v>
      </c>
    </row>
    <row r="38" customFormat="false" ht="13.5" hidden="false" customHeight="true" outlineLevel="0" collapsed="false">
      <c r="A38" s="22" t="s">
        <v>184</v>
      </c>
      <c r="B38" s="23"/>
      <c r="C38" s="23"/>
      <c r="D38" s="24"/>
      <c r="E38" s="25"/>
      <c r="F38" s="28"/>
      <c r="G38" s="42"/>
      <c r="H38" s="42"/>
      <c r="I38" s="42"/>
      <c r="J38" s="43"/>
      <c r="K38" s="42"/>
      <c r="L38" s="42"/>
      <c r="M38" s="42"/>
      <c r="N38" s="42"/>
      <c r="O38" s="42"/>
      <c r="P38" s="28"/>
      <c r="Q38" s="28"/>
      <c r="R38" s="28"/>
      <c r="S38" s="28"/>
      <c r="T38" s="29"/>
      <c r="U38" s="28" t="str">
        <f aca="false">AUDIN[[#This Row],[Unidade]]&amp; RIGHT("000" &amp; ROW(), 3)</f>
        <v>AUDIN038</v>
      </c>
    </row>
    <row r="39" customFormat="false" ht="13.5" hidden="false" customHeight="true" outlineLevel="0" collapsed="false">
      <c r="A39" s="22" t="s">
        <v>184</v>
      </c>
      <c r="B39" s="23"/>
      <c r="C39" s="23"/>
      <c r="D39" s="24"/>
      <c r="E39" s="25"/>
      <c r="F39" s="28"/>
      <c r="G39" s="42"/>
      <c r="H39" s="42"/>
      <c r="I39" s="42"/>
      <c r="J39" s="43"/>
      <c r="K39" s="42"/>
      <c r="L39" s="42"/>
      <c r="M39" s="42"/>
      <c r="N39" s="42"/>
      <c r="O39" s="42"/>
      <c r="P39" s="28"/>
      <c r="Q39" s="28"/>
      <c r="R39" s="28"/>
      <c r="S39" s="28"/>
      <c r="T39" s="29"/>
      <c r="U39" s="28" t="str">
        <f aca="false">AUDIN[[#This Row],[Unidade]]&amp; RIGHT("000" &amp; ROW(), 3)</f>
        <v>AUDIN039</v>
      </c>
    </row>
    <row r="40" customFormat="false" ht="13.5" hidden="false" customHeight="true" outlineLevel="0" collapsed="false">
      <c r="A40" s="22" t="s">
        <v>184</v>
      </c>
      <c r="B40" s="23"/>
      <c r="C40" s="23"/>
      <c r="D40" s="24"/>
      <c r="E40" s="25"/>
      <c r="F40" s="28"/>
      <c r="G40" s="42"/>
      <c r="H40" s="42"/>
      <c r="I40" s="42"/>
      <c r="J40" s="43"/>
      <c r="K40" s="42"/>
      <c r="L40" s="42"/>
      <c r="M40" s="42"/>
      <c r="N40" s="42"/>
      <c r="O40" s="42"/>
      <c r="P40" s="28"/>
      <c r="Q40" s="28"/>
      <c r="R40" s="28"/>
      <c r="S40" s="28"/>
      <c r="T40" s="29"/>
      <c r="U40" s="28" t="str">
        <f aca="false">AUDIN[[#This Row],[Unidade]]&amp; RIGHT("000" &amp; ROW(), 3)</f>
        <v>AUDIN040</v>
      </c>
    </row>
    <row r="41" customFormat="false" ht="13.5" hidden="false" customHeight="true" outlineLevel="0" collapsed="false">
      <c r="A41" s="22" t="s">
        <v>184</v>
      </c>
      <c r="B41" s="23"/>
      <c r="C41" s="23"/>
      <c r="D41" s="24"/>
      <c r="E41" s="25"/>
      <c r="F41" s="28"/>
      <c r="G41" s="42"/>
      <c r="H41" s="42"/>
      <c r="I41" s="42"/>
      <c r="J41" s="43"/>
      <c r="K41" s="42"/>
      <c r="L41" s="42"/>
      <c r="M41" s="42"/>
      <c r="N41" s="42"/>
      <c r="O41" s="42"/>
      <c r="P41" s="28"/>
      <c r="Q41" s="28"/>
      <c r="R41" s="28"/>
      <c r="S41" s="28"/>
      <c r="T41" s="29"/>
      <c r="U41" s="28" t="str">
        <f aca="false">AUDIN[[#This Row],[Unidade]]&amp; RIGHT("000" &amp; ROW(), 3)</f>
        <v>AUDIN041</v>
      </c>
    </row>
    <row r="42" customFormat="false" ht="13.5" hidden="false" customHeight="true" outlineLevel="0" collapsed="false">
      <c r="A42" s="22" t="s">
        <v>184</v>
      </c>
      <c r="B42" s="23"/>
      <c r="C42" s="23"/>
      <c r="D42" s="24"/>
      <c r="E42" s="25"/>
      <c r="F42" s="28"/>
      <c r="G42" s="42"/>
      <c r="H42" s="42"/>
      <c r="I42" s="42"/>
      <c r="J42" s="43"/>
      <c r="K42" s="42"/>
      <c r="L42" s="42"/>
      <c r="M42" s="42"/>
      <c r="N42" s="42"/>
      <c r="O42" s="42"/>
      <c r="P42" s="28"/>
      <c r="Q42" s="28"/>
      <c r="R42" s="28"/>
      <c r="S42" s="28"/>
      <c r="T42" s="29"/>
      <c r="U42" s="28" t="str">
        <f aca="false">AUDIN[[#This Row],[Unidade]]&amp; RIGHT("000" &amp; ROW(), 3)</f>
        <v>AUDIN042</v>
      </c>
    </row>
    <row r="43" customFormat="false" ht="13.5" hidden="false" customHeight="true" outlineLevel="0" collapsed="false">
      <c r="A43" s="22" t="s">
        <v>184</v>
      </c>
      <c r="B43" s="23"/>
      <c r="C43" s="23"/>
      <c r="D43" s="24"/>
      <c r="E43" s="25"/>
      <c r="F43" s="28"/>
      <c r="G43" s="42"/>
      <c r="H43" s="42"/>
      <c r="I43" s="42"/>
      <c r="J43" s="43"/>
      <c r="K43" s="42"/>
      <c r="L43" s="42"/>
      <c r="M43" s="42"/>
      <c r="N43" s="42"/>
      <c r="O43" s="42"/>
      <c r="P43" s="28"/>
      <c r="Q43" s="28"/>
      <c r="R43" s="28"/>
      <c r="S43" s="28"/>
      <c r="T43" s="29"/>
      <c r="U43" s="28" t="str">
        <f aca="false">AUDIN[[#This Row],[Unidade]]&amp; RIGHT("000" &amp; ROW(), 3)</f>
        <v>AUDIN043</v>
      </c>
    </row>
    <row r="44" customFormat="false" ht="13.5" hidden="false" customHeight="true" outlineLevel="0" collapsed="false">
      <c r="A44" s="22" t="s">
        <v>184</v>
      </c>
      <c r="B44" s="23"/>
      <c r="C44" s="23"/>
      <c r="D44" s="24"/>
      <c r="E44" s="25"/>
      <c r="F44" s="28"/>
      <c r="G44" s="42"/>
      <c r="H44" s="42"/>
      <c r="I44" s="42"/>
      <c r="J44" s="43"/>
      <c r="K44" s="42"/>
      <c r="L44" s="42"/>
      <c r="M44" s="42"/>
      <c r="N44" s="42"/>
      <c r="O44" s="42"/>
      <c r="P44" s="28"/>
      <c r="Q44" s="28"/>
      <c r="R44" s="28"/>
      <c r="S44" s="28"/>
      <c r="T44" s="29"/>
      <c r="U44" s="28" t="str">
        <f aca="false">AUDIN[[#This Row],[Unidade]]&amp; RIGHT("000" &amp; ROW(), 3)</f>
        <v>AUDIN044</v>
      </c>
    </row>
    <row r="45" customFormat="false" ht="13.5" hidden="false" customHeight="true" outlineLevel="0" collapsed="false">
      <c r="A45" s="22" t="s">
        <v>184</v>
      </c>
      <c r="B45" s="23"/>
      <c r="C45" s="23"/>
      <c r="D45" s="24"/>
      <c r="E45" s="25"/>
      <c r="F45" s="28"/>
      <c r="G45" s="42"/>
      <c r="H45" s="42"/>
      <c r="I45" s="42"/>
      <c r="J45" s="43"/>
      <c r="K45" s="42"/>
      <c r="L45" s="42"/>
      <c r="M45" s="42"/>
      <c r="N45" s="42"/>
      <c r="O45" s="42"/>
      <c r="P45" s="28"/>
      <c r="Q45" s="28"/>
      <c r="R45" s="28"/>
      <c r="S45" s="28"/>
      <c r="T45" s="29"/>
      <c r="U45" s="28" t="str">
        <f aca="false">AUDIN[[#This Row],[Unidade]]&amp; RIGHT("000" &amp; ROW(), 3)</f>
        <v>AUDIN045</v>
      </c>
    </row>
    <row r="46" customFormat="false" ht="13.5" hidden="false" customHeight="true" outlineLevel="0" collapsed="false">
      <c r="A46" s="22" t="s">
        <v>184</v>
      </c>
      <c r="B46" s="23"/>
      <c r="C46" s="23"/>
      <c r="D46" s="24"/>
      <c r="E46" s="25"/>
      <c r="F46" s="28"/>
      <c r="G46" s="42"/>
      <c r="H46" s="42"/>
      <c r="I46" s="42"/>
      <c r="J46" s="43"/>
      <c r="K46" s="42"/>
      <c r="L46" s="42"/>
      <c r="M46" s="42"/>
      <c r="N46" s="42"/>
      <c r="O46" s="42"/>
      <c r="P46" s="28"/>
      <c r="Q46" s="28"/>
      <c r="R46" s="28"/>
      <c r="S46" s="28"/>
      <c r="T46" s="29"/>
      <c r="U46" s="28" t="str">
        <f aca="false">AUDIN[[#This Row],[Unidade]]&amp; RIGHT("000" &amp; ROW(), 3)</f>
        <v>AUDIN046</v>
      </c>
    </row>
    <row r="47" customFormat="false" ht="13.5" hidden="false" customHeight="true" outlineLevel="0" collapsed="false">
      <c r="A47" s="22" t="s">
        <v>184</v>
      </c>
      <c r="B47" s="23"/>
      <c r="C47" s="23"/>
      <c r="D47" s="24"/>
      <c r="E47" s="25"/>
      <c r="F47" s="28"/>
      <c r="G47" s="42"/>
      <c r="H47" s="42"/>
      <c r="I47" s="42"/>
      <c r="J47" s="43"/>
      <c r="K47" s="42"/>
      <c r="L47" s="42"/>
      <c r="M47" s="42"/>
      <c r="N47" s="42"/>
      <c r="O47" s="42"/>
      <c r="P47" s="28"/>
      <c r="Q47" s="28"/>
      <c r="R47" s="28"/>
      <c r="S47" s="28"/>
      <c r="T47" s="29"/>
      <c r="U47" s="28" t="str">
        <f aca="false">AUDIN[[#This Row],[Unidade]]&amp; RIGHT("000" &amp; ROW(), 3)</f>
        <v>AUDIN047</v>
      </c>
    </row>
    <row r="48" customFormat="false" ht="13.5" hidden="false" customHeight="true" outlineLevel="0" collapsed="false">
      <c r="A48" s="22" t="s">
        <v>184</v>
      </c>
      <c r="B48" s="23"/>
      <c r="C48" s="23"/>
      <c r="D48" s="24"/>
      <c r="E48" s="25"/>
      <c r="F48" s="28"/>
      <c r="G48" s="42"/>
      <c r="H48" s="42"/>
      <c r="I48" s="42"/>
      <c r="J48" s="43"/>
      <c r="K48" s="42"/>
      <c r="L48" s="42"/>
      <c r="M48" s="42"/>
      <c r="N48" s="42"/>
      <c r="O48" s="42"/>
      <c r="P48" s="28"/>
      <c r="Q48" s="28"/>
      <c r="R48" s="28"/>
      <c r="S48" s="28"/>
      <c r="T48" s="29"/>
      <c r="U48" s="28" t="str">
        <f aca="false">AUDIN[[#This Row],[Unidade]]&amp; RIGHT("000" &amp; ROW(), 3)</f>
        <v>AUDIN048</v>
      </c>
    </row>
    <row r="49" customFormat="false" ht="13.5" hidden="false" customHeight="true" outlineLevel="0" collapsed="false">
      <c r="A49" s="22" t="s">
        <v>184</v>
      </c>
      <c r="B49" s="23"/>
      <c r="C49" s="23"/>
      <c r="D49" s="24"/>
      <c r="E49" s="25"/>
      <c r="F49" s="28"/>
      <c r="G49" s="42"/>
      <c r="H49" s="42"/>
      <c r="I49" s="42"/>
      <c r="J49" s="43"/>
      <c r="K49" s="42"/>
      <c r="L49" s="42"/>
      <c r="M49" s="42"/>
      <c r="N49" s="42"/>
      <c r="O49" s="42"/>
      <c r="P49" s="28"/>
      <c r="Q49" s="28"/>
      <c r="R49" s="28"/>
      <c r="S49" s="28"/>
      <c r="T49" s="29"/>
      <c r="U49" s="28" t="str">
        <f aca="false">AUDIN[[#This Row],[Unidade]]&amp; RIGHT("000" &amp; ROW(), 3)</f>
        <v>AUDIN049</v>
      </c>
    </row>
    <row r="50" customFormat="false" ht="13.5" hidden="false" customHeight="true" outlineLevel="0" collapsed="false">
      <c r="A50" s="22" t="s">
        <v>184</v>
      </c>
      <c r="B50" s="23"/>
      <c r="C50" s="23"/>
      <c r="D50" s="24"/>
      <c r="E50" s="25"/>
      <c r="F50" s="28"/>
      <c r="G50" s="42"/>
      <c r="H50" s="42"/>
      <c r="I50" s="42"/>
      <c r="J50" s="43"/>
      <c r="K50" s="42"/>
      <c r="L50" s="42"/>
      <c r="M50" s="42"/>
      <c r="N50" s="42"/>
      <c r="O50" s="42"/>
      <c r="P50" s="28"/>
      <c r="Q50" s="28"/>
      <c r="R50" s="28"/>
      <c r="S50" s="28"/>
      <c r="T50" s="29"/>
      <c r="U50" s="28" t="str">
        <f aca="false">AUDIN[[#This Row],[Unidade]]&amp; RIGHT("000" &amp; ROW(), 3)</f>
        <v>AUDIN050</v>
      </c>
    </row>
  </sheetData>
  <mergeCells count="2">
    <mergeCell ref="E1:K1"/>
    <mergeCell ref="P1:T1"/>
  </mergeCells>
  <conditionalFormatting sqref="B1">
    <cfRule type="cellIs" priority="2" operator="lessThan" aboveAverage="0" equalAverage="0" bottom="0" percent="0" rank="0" text="" dxfId="20">
      <formula>0</formula>
    </cfRule>
  </conditionalFormatting>
  <conditionalFormatting sqref="C1">
    <cfRule type="cellIs" priority="3" operator="lessThan" aboveAverage="0" equalAverage="0" bottom="0" percent="0" rank="0" text="" dxfId="21">
      <formula>0</formula>
    </cfRule>
  </conditionalFormatting>
  <conditionalFormatting sqref="D3:D50">
    <cfRule type="cellIs" priority="4" operator="equal" aboveAverage="0" equalAverage="0" bottom="0" percent="0" rank="0" text="" dxfId="22">
      <formula>3</formula>
    </cfRule>
    <cfRule type="cellIs" priority="5" operator="equal" aboveAverage="0" equalAverage="0" bottom="0" percent="0" rank="0" text="" dxfId="23">
      <formula>2</formula>
    </cfRule>
    <cfRule type="cellIs" priority="6" operator="equal" aboveAverage="0" equalAverage="0" bottom="0" percent="0" rank="0" text="" dxfId="24">
      <formula>1</formula>
    </cfRule>
  </conditionalFormatting>
  <conditionalFormatting sqref="E3:E50">
    <cfRule type="expression" priority="7" aboveAverage="0" equalAverage="0" bottom="0" percent="0" rank="0" text="" dxfId="25">
      <formula>$D3=""</formula>
    </cfRule>
    <cfRule type="expression" priority="8" aboveAverage="0" equalAverage="0" bottom="0" percent="0" rank="0" text="" dxfId="26">
      <formula>$C3=0</formula>
    </cfRule>
    <cfRule type="expression" priority="9" aboveAverage="0" equalAverage="0" bottom="0" percent="0" rank="0" text="" dxfId="27">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1" min="1" style="1" width="15.63"/>
    <col collapsed="false" customWidth="false" hidden="false" outlineLevel="0" max="3" min="2" style="2" width="15.63"/>
    <col collapsed="false" customWidth="true" hidden="false" outlineLevel="0" max="4" min="4" style="44" width="4.63"/>
    <col collapsed="false" customWidth="false" hidden="false" outlineLevel="0" max="19" min="5" style="1" width="15.63"/>
    <col collapsed="false" customWidth="false" hidden="false" outlineLevel="0" max="20" min="20" style="4" width="15.63"/>
    <col collapsed="false" customWidth="false" hidden="false" outlineLevel="0" max="1024" min="21" style="25" width="15.63"/>
  </cols>
  <sheetData>
    <row r="1" s="23" customFormat="true" ht="13.5" hidden="false" customHeight="true" outlineLevel="0" collapsed="false">
      <c r="A1" s="5" t="n">
        <v>1123123.71478379</v>
      </c>
      <c r="B1" s="40" t="n">
        <f aca="false">SUM(B3:B99)</f>
        <v>4189997.68</v>
      </c>
      <c r="C1" s="7" t="n">
        <f aca="false">A1-SUM(C3:C99)</f>
        <v>0.00478379055857658</v>
      </c>
      <c r="D1" s="8" t="s">
        <v>0</v>
      </c>
      <c r="E1" s="9" t="s">
        <v>1</v>
      </c>
      <c r="F1" s="9"/>
      <c r="G1" s="9"/>
      <c r="H1" s="9"/>
      <c r="I1" s="9"/>
      <c r="J1" s="9"/>
      <c r="K1" s="9"/>
      <c r="L1" s="10" t="s">
        <v>2</v>
      </c>
      <c r="M1" s="10" t="s">
        <v>3</v>
      </c>
      <c r="N1" s="10" t="s">
        <v>4</v>
      </c>
      <c r="O1" s="10" t="s">
        <v>5</v>
      </c>
      <c r="P1" s="11" t="s">
        <v>6</v>
      </c>
      <c r="Q1" s="11"/>
      <c r="R1" s="11"/>
      <c r="S1" s="11"/>
      <c r="T1" s="11"/>
      <c r="U1" s="12" t="s">
        <v>7</v>
      </c>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192</v>
      </c>
      <c r="B3" s="23" t="n">
        <v>46865.54</v>
      </c>
      <c r="C3" s="23" t="n">
        <v>163134.46</v>
      </c>
      <c r="D3" s="24" t="n">
        <v>1</v>
      </c>
      <c r="E3" s="25" t="s">
        <v>193</v>
      </c>
      <c r="F3" s="25" t="s">
        <v>194</v>
      </c>
      <c r="G3" s="45" t="s">
        <v>195</v>
      </c>
      <c r="H3" s="45" t="s">
        <v>196</v>
      </c>
      <c r="I3" s="42" t="s">
        <v>197</v>
      </c>
      <c r="J3" s="42" t="s">
        <v>198</v>
      </c>
      <c r="K3" s="42" t="s">
        <v>199</v>
      </c>
      <c r="L3" s="42" t="s">
        <v>200</v>
      </c>
      <c r="M3" s="42" t="s">
        <v>201</v>
      </c>
      <c r="N3" s="42" t="s">
        <v>202</v>
      </c>
      <c r="O3" s="42" t="s">
        <v>203</v>
      </c>
      <c r="P3" s="28" t="s">
        <v>41</v>
      </c>
      <c r="Q3" s="28" t="s">
        <v>204</v>
      </c>
      <c r="R3" s="28" t="s">
        <v>43</v>
      </c>
      <c r="S3" s="28" t="s">
        <v>44</v>
      </c>
      <c r="T3" s="29" t="n">
        <v>45659</v>
      </c>
      <c r="U3" s="33" t="str">
        <f aca="false">CCH[[#This Row],[Unidade]]&amp; RIGHT("000" &amp; ROW(), 3)</f>
        <v>CCH003</v>
      </c>
    </row>
    <row r="4" customFormat="false" ht="13.5" hidden="false" customHeight="true" outlineLevel="0" collapsed="false">
      <c r="A4" s="22" t="s">
        <v>192</v>
      </c>
      <c r="B4" s="23" t="n">
        <v>0</v>
      </c>
      <c r="C4" s="23" t="n">
        <v>30000</v>
      </c>
      <c r="D4" s="24" t="n">
        <v>1</v>
      </c>
      <c r="E4" s="25" t="s">
        <v>193</v>
      </c>
      <c r="F4" s="25" t="s">
        <v>163</v>
      </c>
      <c r="G4" s="45" t="s">
        <v>195</v>
      </c>
      <c r="H4" s="45" t="s">
        <v>196</v>
      </c>
      <c r="I4" s="42" t="s">
        <v>197</v>
      </c>
      <c r="J4" s="42" t="s">
        <v>198</v>
      </c>
      <c r="K4" s="42" t="s">
        <v>199</v>
      </c>
      <c r="L4" s="42" t="s">
        <v>200</v>
      </c>
      <c r="M4" s="42" t="s">
        <v>205</v>
      </c>
      <c r="N4" s="42" t="s">
        <v>206</v>
      </c>
      <c r="O4" s="42" t="s">
        <v>40</v>
      </c>
      <c r="P4" s="28" t="s">
        <v>41</v>
      </c>
      <c r="Q4" s="28" t="s">
        <v>204</v>
      </c>
      <c r="R4" s="28" t="s">
        <v>43</v>
      </c>
      <c r="S4" s="28" t="s">
        <v>44</v>
      </c>
      <c r="T4" s="29" t="n">
        <v>45659</v>
      </c>
      <c r="U4" s="33" t="str">
        <f aca="false">CCH[[#This Row],[Unidade]]&amp; RIGHT("000" &amp; ROW(), 3)</f>
        <v>CCH004</v>
      </c>
    </row>
    <row r="5" customFormat="false" ht="13.5" hidden="false" customHeight="true" outlineLevel="0" collapsed="false">
      <c r="A5" s="22" t="s">
        <v>192</v>
      </c>
      <c r="B5" s="23" t="n">
        <v>0</v>
      </c>
      <c r="C5" s="23" t="n">
        <v>80000</v>
      </c>
      <c r="D5" s="24" t="n">
        <v>1</v>
      </c>
      <c r="E5" s="25" t="s">
        <v>207</v>
      </c>
      <c r="F5" s="25" t="s">
        <v>179</v>
      </c>
      <c r="G5" s="45" t="s">
        <v>208</v>
      </c>
      <c r="H5" s="45" t="s">
        <v>209</v>
      </c>
      <c r="I5" s="42" t="s">
        <v>210</v>
      </c>
      <c r="J5" s="42" t="s">
        <v>211</v>
      </c>
      <c r="K5" s="42" t="s">
        <v>212</v>
      </c>
      <c r="L5" s="42" t="s">
        <v>200</v>
      </c>
      <c r="M5" s="42" t="s">
        <v>213</v>
      </c>
      <c r="N5" s="42" t="s">
        <v>214</v>
      </c>
      <c r="O5" s="42" t="s">
        <v>40</v>
      </c>
      <c r="P5" s="28" t="s">
        <v>41</v>
      </c>
      <c r="Q5" s="28" t="s">
        <v>215</v>
      </c>
      <c r="R5" s="28" t="s">
        <v>43</v>
      </c>
      <c r="S5" s="28" t="s">
        <v>44</v>
      </c>
      <c r="T5" s="29" t="n">
        <v>45659</v>
      </c>
      <c r="U5" s="33" t="str">
        <f aca="false">CCH[[#This Row],[Unidade]]&amp; RIGHT("000" &amp; ROW(), 3)</f>
        <v>CCH005</v>
      </c>
    </row>
    <row r="6" customFormat="false" ht="13.5" hidden="false" customHeight="true" outlineLevel="0" collapsed="false">
      <c r="A6" s="22" t="s">
        <v>192</v>
      </c>
      <c r="B6" s="23" t="n">
        <v>0</v>
      </c>
      <c r="C6" s="23" t="n">
        <v>60000</v>
      </c>
      <c r="D6" s="24" t="n">
        <v>1</v>
      </c>
      <c r="E6" s="25" t="s">
        <v>207</v>
      </c>
      <c r="F6" s="25" t="s">
        <v>163</v>
      </c>
      <c r="G6" s="45" t="s">
        <v>208</v>
      </c>
      <c r="H6" s="45" t="s">
        <v>209</v>
      </c>
      <c r="I6" s="42" t="s">
        <v>210</v>
      </c>
      <c r="J6" s="42" t="s">
        <v>211</v>
      </c>
      <c r="K6" s="42" t="s">
        <v>212</v>
      </c>
      <c r="L6" s="42" t="s">
        <v>200</v>
      </c>
      <c r="M6" s="42" t="s">
        <v>216</v>
      </c>
      <c r="N6" s="42" t="s">
        <v>217</v>
      </c>
      <c r="O6" s="42" t="s">
        <v>40</v>
      </c>
      <c r="P6" s="28" t="s">
        <v>41</v>
      </c>
      <c r="Q6" s="28" t="s">
        <v>215</v>
      </c>
      <c r="R6" s="28" t="s">
        <v>43</v>
      </c>
      <c r="S6" s="28" t="s">
        <v>44</v>
      </c>
      <c r="T6" s="29" t="n">
        <v>45659</v>
      </c>
      <c r="U6" s="33" t="str">
        <f aca="false">CCH[[#This Row],[Unidade]]&amp; RIGHT("000" &amp; ROW(), 3)</f>
        <v>CCH006</v>
      </c>
    </row>
    <row r="7" customFormat="false" ht="13.5" hidden="false" customHeight="true" outlineLevel="0" collapsed="false">
      <c r="A7" s="22" t="s">
        <v>192</v>
      </c>
      <c r="B7" s="23" t="n">
        <v>0</v>
      </c>
      <c r="C7" s="23" t="n">
        <v>10000</v>
      </c>
      <c r="D7" s="24" t="n">
        <v>1</v>
      </c>
      <c r="E7" s="25" t="s">
        <v>207</v>
      </c>
      <c r="F7" s="25" t="s">
        <v>194</v>
      </c>
      <c r="G7" s="45" t="s">
        <v>208</v>
      </c>
      <c r="H7" s="45" t="s">
        <v>209</v>
      </c>
      <c r="I7" s="42" t="s">
        <v>210</v>
      </c>
      <c r="J7" s="42" t="s">
        <v>211</v>
      </c>
      <c r="K7" s="42" t="s">
        <v>212</v>
      </c>
      <c r="L7" s="42" t="s">
        <v>200</v>
      </c>
      <c r="M7" s="42" t="s">
        <v>218</v>
      </c>
      <c r="N7" s="42" t="s">
        <v>104</v>
      </c>
      <c r="O7" s="42" t="s">
        <v>40</v>
      </c>
      <c r="P7" s="28" t="s">
        <v>41</v>
      </c>
      <c r="Q7" s="28" t="s">
        <v>215</v>
      </c>
      <c r="R7" s="28" t="s">
        <v>43</v>
      </c>
      <c r="S7" s="28" t="s">
        <v>44</v>
      </c>
      <c r="T7" s="29" t="n">
        <v>45659</v>
      </c>
      <c r="U7" s="33" t="str">
        <f aca="false">CCH[[#This Row],[Unidade]]&amp; RIGHT("000" &amp; ROW(), 3)</f>
        <v>CCH007</v>
      </c>
    </row>
    <row r="8" customFormat="false" ht="13.5" hidden="false" customHeight="true" outlineLevel="0" collapsed="false">
      <c r="A8" s="22" t="s">
        <v>192</v>
      </c>
      <c r="B8" s="23" t="n">
        <v>0</v>
      </c>
      <c r="C8" s="23" t="n">
        <v>148486.12</v>
      </c>
      <c r="D8" s="24" t="n">
        <v>1</v>
      </c>
      <c r="E8" s="25" t="s">
        <v>219</v>
      </c>
      <c r="F8" s="25" t="s">
        <v>46</v>
      </c>
      <c r="G8" s="45" t="s">
        <v>220</v>
      </c>
      <c r="H8" s="45" t="s">
        <v>221</v>
      </c>
      <c r="I8" s="42" t="s">
        <v>222</v>
      </c>
      <c r="J8" s="42" t="s">
        <v>223</v>
      </c>
      <c r="K8" s="42" t="s">
        <v>224</v>
      </c>
      <c r="L8" s="42" t="s">
        <v>225</v>
      </c>
      <c r="M8" s="42" t="s">
        <v>40</v>
      </c>
      <c r="N8" s="42" t="s">
        <v>40</v>
      </c>
      <c r="O8" s="42" t="s">
        <v>40</v>
      </c>
      <c r="P8" s="28" t="s">
        <v>41</v>
      </c>
      <c r="Q8" s="28" t="s">
        <v>226</v>
      </c>
      <c r="R8" s="28" t="s">
        <v>43</v>
      </c>
      <c r="S8" s="28" t="s">
        <v>44</v>
      </c>
      <c r="T8" s="29" t="n">
        <v>45659</v>
      </c>
      <c r="U8" s="33" t="str">
        <f aca="false">CCH[[#This Row],[Unidade]]&amp; RIGHT("000" &amp; ROW(), 3)</f>
        <v>CCH008</v>
      </c>
    </row>
    <row r="9" customFormat="false" ht="13.5" hidden="false" customHeight="true" outlineLevel="0" collapsed="false">
      <c r="A9" s="22" t="s">
        <v>192</v>
      </c>
      <c r="B9" s="23" t="n">
        <v>0</v>
      </c>
      <c r="C9" s="23" t="n">
        <v>150000</v>
      </c>
      <c r="D9" s="24" t="n">
        <v>1</v>
      </c>
      <c r="E9" s="25" t="s">
        <v>227</v>
      </c>
      <c r="F9" s="25" t="s">
        <v>144</v>
      </c>
      <c r="G9" s="45" t="s">
        <v>228</v>
      </c>
      <c r="H9" s="45" t="s">
        <v>229</v>
      </c>
      <c r="I9" s="42" t="s">
        <v>230</v>
      </c>
      <c r="J9" s="42" t="s">
        <v>231</v>
      </c>
      <c r="K9" s="42" t="s">
        <v>232</v>
      </c>
      <c r="L9" s="42" t="s">
        <v>200</v>
      </c>
      <c r="M9" s="42" t="s">
        <v>40</v>
      </c>
      <c r="N9" s="42" t="s">
        <v>40</v>
      </c>
      <c r="O9" s="42" t="s">
        <v>40</v>
      </c>
      <c r="P9" s="28" t="s">
        <v>41</v>
      </c>
      <c r="Q9" s="28" t="s">
        <v>233</v>
      </c>
      <c r="R9" s="28" t="s">
        <v>43</v>
      </c>
      <c r="S9" s="28" t="s">
        <v>44</v>
      </c>
      <c r="T9" s="29" t="n">
        <v>45659</v>
      </c>
      <c r="U9" s="33" t="str">
        <f aca="false">CCH[[#This Row],[Unidade]]&amp; RIGHT("000" &amp; ROW(), 3)</f>
        <v>CCH009</v>
      </c>
    </row>
    <row r="10" customFormat="false" ht="13.5" hidden="false" customHeight="true" outlineLevel="0" collapsed="false">
      <c r="A10" s="22" t="s">
        <v>192</v>
      </c>
      <c r="B10" s="23" t="n">
        <v>0</v>
      </c>
      <c r="C10" s="23" t="n">
        <v>60000</v>
      </c>
      <c r="D10" s="24" t="n">
        <v>1</v>
      </c>
      <c r="E10" s="25" t="s">
        <v>234</v>
      </c>
      <c r="F10" s="25" t="s">
        <v>144</v>
      </c>
      <c r="G10" s="45" t="s">
        <v>235</v>
      </c>
      <c r="H10" s="45" t="s">
        <v>236</v>
      </c>
      <c r="I10" s="42" t="s">
        <v>237</v>
      </c>
      <c r="J10" s="42" t="s">
        <v>238</v>
      </c>
      <c r="K10" s="42" t="s">
        <v>232</v>
      </c>
      <c r="L10" s="42" t="s">
        <v>200</v>
      </c>
      <c r="M10" s="42" t="s">
        <v>40</v>
      </c>
      <c r="N10" s="42" t="s">
        <v>40</v>
      </c>
      <c r="O10" s="42" t="s">
        <v>40</v>
      </c>
      <c r="P10" s="28" t="s">
        <v>41</v>
      </c>
      <c r="Q10" s="28" t="s">
        <v>239</v>
      </c>
      <c r="R10" s="28" t="s">
        <v>43</v>
      </c>
      <c r="S10" s="28" t="s">
        <v>44</v>
      </c>
      <c r="T10" s="29" t="n">
        <v>45659</v>
      </c>
      <c r="U10" s="33" t="str">
        <f aca="false">CCH[[#This Row],[Unidade]]&amp; RIGHT("000" &amp; ROW(), 3)</f>
        <v>CCH010</v>
      </c>
    </row>
    <row r="11" customFormat="false" ht="13.5" hidden="false" customHeight="true" outlineLevel="0" collapsed="false">
      <c r="A11" s="22" t="s">
        <v>192</v>
      </c>
      <c r="B11" s="23" t="n">
        <v>0</v>
      </c>
      <c r="C11" s="23" t="n">
        <v>15000</v>
      </c>
      <c r="D11" s="24" t="n">
        <v>1</v>
      </c>
      <c r="E11" s="25" t="s">
        <v>240</v>
      </c>
      <c r="F11" s="25" t="s">
        <v>163</v>
      </c>
      <c r="G11" s="45" t="s">
        <v>241</v>
      </c>
      <c r="H11" s="45" t="s">
        <v>242</v>
      </c>
      <c r="I11" s="42" t="s">
        <v>243</v>
      </c>
      <c r="J11" s="42" t="s">
        <v>244</v>
      </c>
      <c r="K11" s="42" t="s">
        <v>245</v>
      </c>
      <c r="L11" s="42" t="s">
        <v>200</v>
      </c>
      <c r="M11" s="42" t="s">
        <v>40</v>
      </c>
      <c r="N11" s="42" t="s">
        <v>40</v>
      </c>
      <c r="O11" s="42" t="s">
        <v>40</v>
      </c>
      <c r="P11" s="28" t="s">
        <v>41</v>
      </c>
      <c r="Q11" s="28" t="s">
        <v>246</v>
      </c>
      <c r="R11" s="28" t="s">
        <v>43</v>
      </c>
      <c r="S11" s="28" t="s">
        <v>44</v>
      </c>
      <c r="T11" s="29" t="n">
        <v>45659</v>
      </c>
      <c r="U11" s="33" t="str">
        <f aca="false">CCH[[#This Row],[Unidade]]&amp; RIGHT("000" &amp; ROW(), 3)</f>
        <v>CCH011</v>
      </c>
    </row>
    <row r="12" customFormat="false" ht="13.5" hidden="false" customHeight="true" outlineLevel="0" collapsed="false">
      <c r="A12" s="22" t="s">
        <v>192</v>
      </c>
      <c r="B12" s="23" t="n">
        <v>0</v>
      </c>
      <c r="C12" s="23" t="n">
        <v>25000</v>
      </c>
      <c r="D12" s="24" t="n">
        <v>1</v>
      </c>
      <c r="E12" s="25" t="s">
        <v>247</v>
      </c>
      <c r="F12" s="25" t="s">
        <v>31</v>
      </c>
      <c r="G12" s="45" t="s">
        <v>248</v>
      </c>
      <c r="H12" s="45" t="s">
        <v>249</v>
      </c>
      <c r="I12" s="42" t="s">
        <v>243</v>
      </c>
      <c r="J12" s="42" t="s">
        <v>250</v>
      </c>
      <c r="K12" s="42" t="s">
        <v>251</v>
      </c>
      <c r="L12" s="42" t="s">
        <v>252</v>
      </c>
      <c r="M12" s="42" t="s">
        <v>40</v>
      </c>
      <c r="N12" s="42" t="s">
        <v>40</v>
      </c>
      <c r="O12" s="42" t="s">
        <v>40</v>
      </c>
      <c r="P12" s="28" t="s">
        <v>41</v>
      </c>
      <c r="Q12" s="28" t="s">
        <v>253</v>
      </c>
      <c r="R12" s="28" t="s">
        <v>43</v>
      </c>
      <c r="S12" s="28" t="s">
        <v>44</v>
      </c>
      <c r="T12" s="29" t="n">
        <v>45659</v>
      </c>
      <c r="U12" s="33" t="str">
        <f aca="false">CCH[[#This Row],[Unidade]]&amp; RIGHT("000" &amp; ROW(), 3)</f>
        <v>CCH012</v>
      </c>
    </row>
    <row r="13" customFormat="false" ht="13.5" hidden="false" customHeight="true" outlineLevel="0" collapsed="false">
      <c r="A13" s="22" t="s">
        <v>192</v>
      </c>
      <c r="B13" s="23" t="n">
        <v>0</v>
      </c>
      <c r="C13" s="23" t="n">
        <v>30000</v>
      </c>
      <c r="D13" s="24" t="n">
        <v>1</v>
      </c>
      <c r="E13" s="25" t="s">
        <v>254</v>
      </c>
      <c r="F13" s="25" t="s">
        <v>144</v>
      </c>
      <c r="G13" s="45" t="s">
        <v>255</v>
      </c>
      <c r="H13" s="45" t="s">
        <v>256</v>
      </c>
      <c r="I13" s="42" t="s">
        <v>257</v>
      </c>
      <c r="J13" s="42" t="s">
        <v>258</v>
      </c>
      <c r="K13" s="42" t="s">
        <v>224</v>
      </c>
      <c r="L13" s="42" t="s">
        <v>252</v>
      </c>
      <c r="M13" s="42" t="s">
        <v>40</v>
      </c>
      <c r="N13" s="42" t="s">
        <v>40</v>
      </c>
      <c r="O13" s="42" t="s">
        <v>40</v>
      </c>
      <c r="P13" s="28" t="s">
        <v>41</v>
      </c>
      <c r="Q13" s="28" t="s">
        <v>259</v>
      </c>
      <c r="R13" s="28" t="s">
        <v>43</v>
      </c>
      <c r="S13" s="28" t="s">
        <v>44</v>
      </c>
      <c r="T13" s="29" t="n">
        <v>45659</v>
      </c>
      <c r="U13" s="33" t="str">
        <f aca="false">CCH[[#This Row],[Unidade]]&amp; RIGHT("000" &amp; ROW(), 3)</f>
        <v>CCH013</v>
      </c>
    </row>
    <row r="14" customFormat="false" ht="13.5" hidden="false" customHeight="true" outlineLevel="0" collapsed="false">
      <c r="A14" s="22" t="s">
        <v>192</v>
      </c>
      <c r="B14" s="23" t="n">
        <v>105000</v>
      </c>
      <c r="C14" s="23" t="n">
        <v>151867.86</v>
      </c>
      <c r="D14" s="24" t="n">
        <v>1</v>
      </c>
      <c r="E14" s="25" t="s">
        <v>260</v>
      </c>
      <c r="F14" s="25" t="s">
        <v>46</v>
      </c>
      <c r="G14" s="45" t="s">
        <v>261</v>
      </c>
      <c r="H14" s="45" t="s">
        <v>262</v>
      </c>
      <c r="I14" s="42" t="s">
        <v>263</v>
      </c>
      <c r="J14" s="42" t="s">
        <v>264</v>
      </c>
      <c r="K14" s="42" t="s">
        <v>265</v>
      </c>
      <c r="L14" s="42" t="s">
        <v>252</v>
      </c>
      <c r="M14" s="42" t="s">
        <v>40</v>
      </c>
      <c r="N14" s="42" t="s">
        <v>40</v>
      </c>
      <c r="O14" s="42" t="s">
        <v>40</v>
      </c>
      <c r="P14" s="28" t="s">
        <v>41</v>
      </c>
      <c r="Q14" s="28" t="s">
        <v>266</v>
      </c>
      <c r="R14" s="28" t="s">
        <v>43</v>
      </c>
      <c r="S14" s="28" t="s">
        <v>44</v>
      </c>
      <c r="T14" s="29" t="n">
        <v>45659</v>
      </c>
      <c r="U14" s="33" t="str">
        <f aca="false">CCH[[#This Row],[Unidade]]&amp; RIGHT("000" &amp; ROW(), 3)</f>
        <v>CCH014</v>
      </c>
    </row>
    <row r="15" customFormat="false" ht="13.5" hidden="false" customHeight="true" outlineLevel="0" collapsed="false">
      <c r="A15" s="22" t="s">
        <v>192</v>
      </c>
      <c r="B15" s="23" t="n">
        <v>248132.14</v>
      </c>
      <c r="C15" s="23" t="n">
        <v>0</v>
      </c>
      <c r="D15" s="24" t="n">
        <v>3</v>
      </c>
      <c r="E15" s="25" t="s">
        <v>260</v>
      </c>
      <c r="F15" s="25" t="s">
        <v>267</v>
      </c>
      <c r="G15" s="46" t="s">
        <v>261</v>
      </c>
      <c r="H15" s="45" t="s">
        <v>268</v>
      </c>
      <c r="I15" s="42" t="s">
        <v>269</v>
      </c>
      <c r="J15" s="42" t="s">
        <v>264</v>
      </c>
      <c r="K15" s="42" t="s">
        <v>265</v>
      </c>
      <c r="L15" s="42" t="s">
        <v>252</v>
      </c>
      <c r="M15" s="42" t="s">
        <v>40</v>
      </c>
      <c r="N15" s="42" t="s">
        <v>40</v>
      </c>
      <c r="O15" s="42" t="s">
        <v>40</v>
      </c>
      <c r="P15" s="28" t="s">
        <v>41</v>
      </c>
      <c r="Q15" s="28" t="s">
        <v>266</v>
      </c>
      <c r="R15" s="28" t="s">
        <v>43</v>
      </c>
      <c r="S15" s="28" t="s">
        <v>44</v>
      </c>
      <c r="T15" s="29" t="n">
        <v>45659</v>
      </c>
      <c r="U15" s="33" t="str">
        <f aca="false">CCH[[#This Row],[Unidade]]&amp; RIGHT("000" &amp; ROW(), 3)</f>
        <v>CCH015</v>
      </c>
    </row>
    <row r="16" customFormat="false" ht="13.5" hidden="false" customHeight="true" outlineLevel="0" collapsed="false">
      <c r="A16" s="22" t="s">
        <v>192</v>
      </c>
      <c r="B16" s="23" t="n">
        <v>200000</v>
      </c>
      <c r="C16" s="23" t="n">
        <v>49635.27</v>
      </c>
      <c r="D16" s="24" t="n">
        <v>3</v>
      </c>
      <c r="E16" s="25" t="s">
        <v>260</v>
      </c>
      <c r="F16" s="25" t="s">
        <v>194</v>
      </c>
      <c r="G16" s="46" t="s">
        <v>261</v>
      </c>
      <c r="H16" s="45" t="s">
        <v>268</v>
      </c>
      <c r="I16" s="42" t="s">
        <v>270</v>
      </c>
      <c r="J16" s="42" t="s">
        <v>264</v>
      </c>
      <c r="K16" s="42" t="s">
        <v>265</v>
      </c>
      <c r="L16" s="42" t="s">
        <v>252</v>
      </c>
      <c r="M16" s="42" t="s">
        <v>40</v>
      </c>
      <c r="N16" s="42" t="s">
        <v>40</v>
      </c>
      <c r="O16" s="42" t="s">
        <v>40</v>
      </c>
      <c r="P16" s="28" t="s">
        <v>41</v>
      </c>
      <c r="Q16" s="28" t="s">
        <v>266</v>
      </c>
      <c r="R16" s="28" t="s">
        <v>43</v>
      </c>
      <c r="S16" s="28" t="s">
        <v>44</v>
      </c>
      <c r="T16" s="29" t="n">
        <v>45659</v>
      </c>
      <c r="U16" s="33" t="str">
        <f aca="false">CCH[[#This Row],[Unidade]]&amp; RIGHT("000" &amp; ROW(), 3)</f>
        <v>CCH016</v>
      </c>
    </row>
    <row r="17" customFormat="false" ht="13.5" hidden="false" customHeight="true" outlineLevel="0" collapsed="false">
      <c r="A17" s="22" t="s">
        <v>192</v>
      </c>
      <c r="B17" s="23" t="n">
        <v>40000</v>
      </c>
      <c r="C17" s="23" t="n">
        <v>0</v>
      </c>
      <c r="D17" s="24" t="n">
        <v>3</v>
      </c>
      <c r="E17" s="25" t="s">
        <v>260</v>
      </c>
      <c r="F17" s="25" t="s">
        <v>144</v>
      </c>
      <c r="G17" s="46" t="s">
        <v>261</v>
      </c>
      <c r="H17" s="45" t="s">
        <v>268</v>
      </c>
      <c r="I17" s="42" t="s">
        <v>271</v>
      </c>
      <c r="J17" s="42" t="s">
        <v>264</v>
      </c>
      <c r="K17" s="42" t="s">
        <v>265</v>
      </c>
      <c r="L17" s="42" t="s">
        <v>252</v>
      </c>
      <c r="M17" s="42" t="s">
        <v>40</v>
      </c>
      <c r="N17" s="42" t="s">
        <v>40</v>
      </c>
      <c r="O17" s="42" t="s">
        <v>40</v>
      </c>
      <c r="P17" s="28" t="s">
        <v>41</v>
      </c>
      <c r="Q17" s="28" t="s">
        <v>266</v>
      </c>
      <c r="R17" s="28" t="s">
        <v>43</v>
      </c>
      <c r="S17" s="28" t="s">
        <v>44</v>
      </c>
      <c r="T17" s="29" t="n">
        <v>45659</v>
      </c>
      <c r="U17" s="33" t="str">
        <f aca="false">CCH[[#This Row],[Unidade]]&amp; RIGHT("000" &amp; ROW(), 3)</f>
        <v>CCH017</v>
      </c>
    </row>
    <row r="18" customFormat="false" ht="13.5" hidden="false" customHeight="true" outlineLevel="0" collapsed="false">
      <c r="A18" s="22" t="s">
        <v>192</v>
      </c>
      <c r="B18" s="23" t="n">
        <v>0</v>
      </c>
      <c r="C18" s="23" t="n">
        <v>150000</v>
      </c>
      <c r="D18" s="24" t="n">
        <v>1</v>
      </c>
      <c r="E18" s="25" t="s">
        <v>272</v>
      </c>
      <c r="F18" s="25" t="s">
        <v>267</v>
      </c>
      <c r="G18" s="46" t="s">
        <v>267</v>
      </c>
      <c r="H18" s="45" t="s">
        <v>273</v>
      </c>
      <c r="I18" s="42" t="s">
        <v>269</v>
      </c>
      <c r="J18" s="42" t="s">
        <v>274</v>
      </c>
      <c r="K18" s="42" t="s">
        <v>275</v>
      </c>
      <c r="L18" s="42" t="s">
        <v>200</v>
      </c>
      <c r="M18" s="42" t="s">
        <v>40</v>
      </c>
      <c r="N18" s="42" t="s">
        <v>40</v>
      </c>
      <c r="O18" s="42" t="s">
        <v>40</v>
      </c>
      <c r="P18" s="28" t="s">
        <v>276</v>
      </c>
      <c r="Q18" s="28" t="s">
        <v>277</v>
      </c>
      <c r="R18" s="28" t="n">
        <v>8282</v>
      </c>
      <c r="S18" s="28" t="s">
        <v>44</v>
      </c>
      <c r="T18" s="29" t="n">
        <v>45659</v>
      </c>
      <c r="U18" s="33" t="str">
        <f aca="false">CCH[[#This Row],[Unidade]]&amp; RIGHT("000" &amp; ROW(), 3)</f>
        <v>CCH018</v>
      </c>
    </row>
    <row r="19" customFormat="false" ht="13.5" hidden="false" customHeight="true" outlineLevel="0" collapsed="false">
      <c r="A19" s="22" t="s">
        <v>192</v>
      </c>
      <c r="B19" s="23" t="n">
        <v>1000000</v>
      </c>
      <c r="C19" s="23" t="n">
        <v>0</v>
      </c>
      <c r="D19" s="24" t="n">
        <v>3</v>
      </c>
      <c r="E19" s="25" t="s">
        <v>272</v>
      </c>
      <c r="F19" s="25" t="s">
        <v>267</v>
      </c>
      <c r="G19" s="46" t="s">
        <v>267</v>
      </c>
      <c r="H19" s="45" t="s">
        <v>278</v>
      </c>
      <c r="I19" s="42" t="s">
        <v>269</v>
      </c>
      <c r="J19" s="42" t="s">
        <v>279</v>
      </c>
      <c r="K19" s="42" t="s">
        <v>280</v>
      </c>
      <c r="L19" s="42" t="s">
        <v>281</v>
      </c>
      <c r="M19" s="42" t="s">
        <v>40</v>
      </c>
      <c r="N19" s="42" t="s">
        <v>40</v>
      </c>
      <c r="O19" s="42" t="s">
        <v>40</v>
      </c>
      <c r="P19" s="28" t="s">
        <v>276</v>
      </c>
      <c r="Q19" s="28" t="s">
        <v>277</v>
      </c>
      <c r="R19" s="28" t="s">
        <v>43</v>
      </c>
      <c r="S19" s="28" t="s">
        <v>44</v>
      </c>
      <c r="T19" s="29" t="n">
        <v>45659</v>
      </c>
      <c r="U19" s="33" t="str">
        <f aca="false">CCH[[#This Row],[Unidade]]&amp; RIGHT("000" &amp; ROW(), 3)</f>
        <v>CCH019</v>
      </c>
    </row>
    <row r="20" customFormat="false" ht="13.5" hidden="false" customHeight="true" outlineLevel="0" collapsed="false">
      <c r="A20" s="22" t="s">
        <v>192</v>
      </c>
      <c r="B20" s="23" t="n">
        <v>50000</v>
      </c>
      <c r="C20" s="23" t="n">
        <v>0</v>
      </c>
      <c r="D20" s="24" t="n">
        <v>3</v>
      </c>
      <c r="E20" s="25" t="s">
        <v>272</v>
      </c>
      <c r="F20" s="25" t="s">
        <v>267</v>
      </c>
      <c r="G20" s="46" t="s">
        <v>267</v>
      </c>
      <c r="H20" s="45" t="s">
        <v>282</v>
      </c>
      <c r="I20" s="42" t="s">
        <v>269</v>
      </c>
      <c r="J20" s="42" t="s">
        <v>279</v>
      </c>
      <c r="K20" s="42" t="s">
        <v>280</v>
      </c>
      <c r="L20" s="42" t="s">
        <v>281</v>
      </c>
      <c r="M20" s="42" t="s">
        <v>40</v>
      </c>
      <c r="N20" s="42" t="s">
        <v>40</v>
      </c>
      <c r="O20" s="42" t="s">
        <v>40</v>
      </c>
      <c r="P20" s="28" t="s">
        <v>276</v>
      </c>
      <c r="Q20" s="28" t="s">
        <v>277</v>
      </c>
      <c r="R20" s="28" t="s">
        <v>43</v>
      </c>
      <c r="S20" s="28" t="s">
        <v>44</v>
      </c>
      <c r="T20" s="29" t="n">
        <v>45659</v>
      </c>
      <c r="U20" s="33" t="str">
        <f aca="false">CCH[[#This Row],[Unidade]]&amp; RIGHT("000" &amp; ROW(), 3)</f>
        <v>CCH020</v>
      </c>
    </row>
    <row r="21" customFormat="false" ht="13.5" hidden="false" customHeight="true" outlineLevel="0" collapsed="false">
      <c r="A21" s="22" t="s">
        <v>192</v>
      </c>
      <c r="B21" s="23" t="n">
        <v>2000000</v>
      </c>
      <c r="C21" s="23" t="n">
        <v>0</v>
      </c>
      <c r="D21" s="24" t="n">
        <v>3</v>
      </c>
      <c r="E21" s="25" t="s">
        <v>283</v>
      </c>
      <c r="F21" s="25" t="s">
        <v>46</v>
      </c>
      <c r="G21" s="46" t="s">
        <v>284</v>
      </c>
      <c r="H21" s="45" t="s">
        <v>285</v>
      </c>
      <c r="I21" s="42" t="s">
        <v>284</v>
      </c>
      <c r="J21" s="42" t="s">
        <v>286</v>
      </c>
      <c r="K21" s="42" t="s">
        <v>287</v>
      </c>
      <c r="L21" s="42" t="s">
        <v>288</v>
      </c>
      <c r="M21" s="42" t="s">
        <v>40</v>
      </c>
      <c r="N21" s="42" t="s">
        <v>40</v>
      </c>
      <c r="O21" s="42" t="s">
        <v>40</v>
      </c>
      <c r="P21" s="28" t="s">
        <v>276</v>
      </c>
      <c r="Q21" s="28" t="s">
        <v>289</v>
      </c>
      <c r="R21" s="28" t="s">
        <v>43</v>
      </c>
      <c r="S21" s="39" t="s">
        <v>112</v>
      </c>
      <c r="T21" s="29" t="n">
        <v>45659</v>
      </c>
      <c r="U21" s="33" t="str">
        <f aca="false">CCH[[#This Row],[Unidade]]&amp; RIGHT("000" &amp; ROW(), 3)</f>
        <v>CCH021</v>
      </c>
    </row>
    <row r="22" customFormat="false" ht="13.5" hidden="false" customHeight="true" outlineLevel="0" collapsed="false">
      <c r="A22" s="22" t="s">
        <v>192</v>
      </c>
      <c r="B22" s="23" t="n">
        <v>100000</v>
      </c>
      <c r="C22" s="23" t="n">
        <v>0</v>
      </c>
      <c r="D22" s="24" t="n">
        <v>3</v>
      </c>
      <c r="E22" s="25" t="s">
        <v>283</v>
      </c>
      <c r="F22" s="25" t="s">
        <v>46</v>
      </c>
      <c r="G22" s="46" t="s">
        <v>290</v>
      </c>
      <c r="H22" s="45" t="s">
        <v>291</v>
      </c>
      <c r="I22" s="42" t="s">
        <v>290</v>
      </c>
      <c r="J22" s="42" t="s">
        <v>292</v>
      </c>
      <c r="K22" s="42" t="s">
        <v>293</v>
      </c>
      <c r="L22" s="42" t="s">
        <v>288</v>
      </c>
      <c r="M22" s="42" t="s">
        <v>40</v>
      </c>
      <c r="N22" s="42" t="s">
        <v>40</v>
      </c>
      <c r="O22" s="42" t="s">
        <v>40</v>
      </c>
      <c r="P22" s="28" t="s">
        <v>276</v>
      </c>
      <c r="Q22" s="28" t="s">
        <v>289</v>
      </c>
      <c r="R22" s="28" t="s">
        <v>43</v>
      </c>
      <c r="S22" s="39" t="s">
        <v>112</v>
      </c>
      <c r="T22" s="29" t="n">
        <v>45659</v>
      </c>
      <c r="U22" s="33" t="str">
        <f aca="false">CCH[[#This Row],[Unidade]]&amp; RIGHT("000" &amp; ROW(), 3)</f>
        <v>CCH022</v>
      </c>
    </row>
    <row r="23" customFormat="false" ht="13.5" hidden="false" customHeight="true" outlineLevel="0" collapsed="false">
      <c r="A23" s="22" t="s">
        <v>192</v>
      </c>
      <c r="B23" s="23" t="n">
        <v>100000</v>
      </c>
      <c r="C23" s="23" t="n">
        <v>0</v>
      </c>
      <c r="D23" s="24" t="n">
        <v>3</v>
      </c>
      <c r="E23" s="25" t="s">
        <v>283</v>
      </c>
      <c r="F23" s="25" t="s">
        <v>46</v>
      </c>
      <c r="G23" s="46" t="s">
        <v>290</v>
      </c>
      <c r="H23" s="45" t="s">
        <v>294</v>
      </c>
      <c r="I23" s="42" t="s">
        <v>290</v>
      </c>
      <c r="J23" s="42" t="s">
        <v>295</v>
      </c>
      <c r="K23" s="42" t="s">
        <v>296</v>
      </c>
      <c r="L23" s="42" t="s">
        <v>297</v>
      </c>
      <c r="M23" s="42" t="s">
        <v>40</v>
      </c>
      <c r="N23" s="42" t="s">
        <v>40</v>
      </c>
      <c r="O23" s="42" t="s">
        <v>40</v>
      </c>
      <c r="P23" s="28" t="s">
        <v>276</v>
      </c>
      <c r="Q23" s="28" t="s">
        <v>289</v>
      </c>
      <c r="R23" s="28" t="s">
        <v>43</v>
      </c>
      <c r="S23" s="39" t="s">
        <v>112</v>
      </c>
      <c r="T23" s="29" t="n">
        <v>45659</v>
      </c>
      <c r="U23" s="33" t="str">
        <f aca="false">CCH[[#This Row],[Unidade]]&amp; RIGHT("000" &amp; ROW(), 3)</f>
        <v>CCH023</v>
      </c>
    </row>
    <row r="24" customFormat="false" ht="13.5" hidden="false" customHeight="true" outlineLevel="0" collapsed="false">
      <c r="A24" s="22" t="s">
        <v>192</v>
      </c>
      <c r="B24" s="23" t="n">
        <v>60000</v>
      </c>
      <c r="C24" s="23" t="n">
        <v>0</v>
      </c>
      <c r="D24" s="24" t="n">
        <v>3</v>
      </c>
      <c r="E24" s="25" t="s">
        <v>283</v>
      </c>
      <c r="F24" s="25" t="s">
        <v>46</v>
      </c>
      <c r="G24" s="46" t="s">
        <v>290</v>
      </c>
      <c r="H24" s="45" t="s">
        <v>298</v>
      </c>
      <c r="I24" s="42" t="s">
        <v>290</v>
      </c>
      <c r="J24" s="42" t="s">
        <v>299</v>
      </c>
      <c r="K24" s="42" t="s">
        <v>300</v>
      </c>
      <c r="L24" s="42" t="s">
        <v>297</v>
      </c>
      <c r="M24" s="42" t="s">
        <v>40</v>
      </c>
      <c r="N24" s="42" t="s">
        <v>40</v>
      </c>
      <c r="O24" s="42" t="s">
        <v>40</v>
      </c>
      <c r="P24" s="28" t="s">
        <v>276</v>
      </c>
      <c r="Q24" s="28" t="s">
        <v>289</v>
      </c>
      <c r="R24" s="28" t="s">
        <v>43</v>
      </c>
      <c r="S24" s="39" t="s">
        <v>112</v>
      </c>
      <c r="T24" s="29" t="n">
        <v>45659</v>
      </c>
      <c r="U24" s="33" t="str">
        <f aca="false">CCH[[#This Row],[Unidade]]&amp; RIGHT("000" &amp; ROW(), 3)</f>
        <v>CCH024</v>
      </c>
    </row>
    <row r="25" customFormat="false" ht="13.5" hidden="false" customHeight="true" outlineLevel="0" collapsed="false">
      <c r="A25" s="22" t="s">
        <v>192</v>
      </c>
      <c r="B25" s="23" t="n">
        <v>50000</v>
      </c>
      <c r="C25" s="23" t="n">
        <v>0</v>
      </c>
      <c r="D25" s="24" t="n">
        <v>3</v>
      </c>
      <c r="E25" s="25" t="s">
        <v>283</v>
      </c>
      <c r="F25" s="25" t="s">
        <v>46</v>
      </c>
      <c r="G25" s="46" t="s">
        <v>290</v>
      </c>
      <c r="H25" s="45" t="s">
        <v>301</v>
      </c>
      <c r="I25" s="42" t="s">
        <v>290</v>
      </c>
      <c r="J25" s="42" t="s">
        <v>292</v>
      </c>
      <c r="K25" s="42" t="s">
        <v>296</v>
      </c>
      <c r="L25" s="42" t="s">
        <v>297</v>
      </c>
      <c r="M25" s="42" t="s">
        <v>40</v>
      </c>
      <c r="N25" s="42" t="s">
        <v>40</v>
      </c>
      <c r="O25" s="42" t="s">
        <v>40</v>
      </c>
      <c r="P25" s="28" t="s">
        <v>276</v>
      </c>
      <c r="Q25" s="28" t="s">
        <v>289</v>
      </c>
      <c r="R25" s="28" t="s">
        <v>43</v>
      </c>
      <c r="S25" s="39" t="s">
        <v>112</v>
      </c>
      <c r="T25" s="29" t="n">
        <v>45659</v>
      </c>
      <c r="U25" s="33" t="str">
        <f aca="false">CCH[[#This Row],[Unidade]]&amp; RIGHT("000" &amp; ROW(), 3)</f>
        <v>CCH025</v>
      </c>
    </row>
    <row r="26" customFormat="false" ht="13.5" hidden="false" customHeight="true" outlineLevel="0" collapsed="false">
      <c r="A26" s="22" t="s">
        <v>192</v>
      </c>
      <c r="B26" s="23" t="n">
        <v>50000</v>
      </c>
      <c r="C26" s="23" t="n">
        <v>0</v>
      </c>
      <c r="D26" s="24" t="n">
        <v>3</v>
      </c>
      <c r="E26" s="25" t="s">
        <v>283</v>
      </c>
      <c r="F26" s="25" t="s">
        <v>46</v>
      </c>
      <c r="G26" s="46" t="s">
        <v>290</v>
      </c>
      <c r="H26" s="45" t="s">
        <v>302</v>
      </c>
      <c r="I26" s="42" t="s">
        <v>290</v>
      </c>
      <c r="J26" s="42" t="s">
        <v>303</v>
      </c>
      <c r="K26" s="42" t="s">
        <v>304</v>
      </c>
      <c r="L26" s="42" t="s">
        <v>297</v>
      </c>
      <c r="M26" s="42" t="s">
        <v>40</v>
      </c>
      <c r="N26" s="42" t="s">
        <v>40</v>
      </c>
      <c r="O26" s="42" t="s">
        <v>40</v>
      </c>
      <c r="P26" s="28" t="s">
        <v>276</v>
      </c>
      <c r="Q26" s="28" t="s">
        <v>289</v>
      </c>
      <c r="R26" s="28" t="s">
        <v>43</v>
      </c>
      <c r="S26" s="39" t="s">
        <v>112</v>
      </c>
      <c r="T26" s="29" t="n">
        <v>45659</v>
      </c>
      <c r="U26" s="33" t="str">
        <f aca="false">CCH[[#This Row],[Unidade]]&amp; RIGHT("000" &amp; ROW(), 3)</f>
        <v>CCH026</v>
      </c>
    </row>
    <row r="27" customFormat="false" ht="13.5" hidden="false" customHeight="true" outlineLevel="0" collapsed="false">
      <c r="A27" s="22" t="s">
        <v>192</v>
      </c>
      <c r="B27" s="23" t="n">
        <v>50000</v>
      </c>
      <c r="C27" s="23" t="n">
        <v>0</v>
      </c>
      <c r="D27" s="24" t="n">
        <v>3</v>
      </c>
      <c r="E27" s="25" t="s">
        <v>283</v>
      </c>
      <c r="F27" s="25" t="s">
        <v>46</v>
      </c>
      <c r="G27" s="46" t="s">
        <v>290</v>
      </c>
      <c r="H27" s="45" t="s">
        <v>305</v>
      </c>
      <c r="I27" s="42" t="s">
        <v>290</v>
      </c>
      <c r="J27" s="42" t="s">
        <v>306</v>
      </c>
      <c r="K27" s="42" t="s">
        <v>307</v>
      </c>
      <c r="L27" s="42" t="s">
        <v>297</v>
      </c>
      <c r="M27" s="42" t="s">
        <v>40</v>
      </c>
      <c r="N27" s="42" t="s">
        <v>40</v>
      </c>
      <c r="O27" s="42" t="s">
        <v>40</v>
      </c>
      <c r="P27" s="28" t="s">
        <v>276</v>
      </c>
      <c r="Q27" s="28" t="s">
        <v>289</v>
      </c>
      <c r="R27" s="28" t="s">
        <v>43</v>
      </c>
      <c r="S27" s="39" t="s">
        <v>112</v>
      </c>
      <c r="T27" s="29" t="n">
        <v>45659</v>
      </c>
      <c r="U27" s="33" t="str">
        <f aca="false">CCH[[#This Row],[Unidade]]&amp; RIGHT("000" &amp; ROW(), 3)</f>
        <v>CCH027</v>
      </c>
    </row>
    <row r="28" customFormat="false" ht="13.5" hidden="false" customHeight="true" outlineLevel="0" collapsed="false">
      <c r="A28" s="22" t="s">
        <v>192</v>
      </c>
      <c r="B28" s="23" t="n">
        <v>30000</v>
      </c>
      <c r="C28" s="23" t="n">
        <v>0</v>
      </c>
      <c r="D28" s="24" t="n">
        <v>3</v>
      </c>
      <c r="E28" s="25" t="s">
        <v>283</v>
      </c>
      <c r="F28" s="25" t="s">
        <v>46</v>
      </c>
      <c r="G28" s="46" t="s">
        <v>290</v>
      </c>
      <c r="H28" s="45" t="s">
        <v>308</v>
      </c>
      <c r="I28" s="42" t="s">
        <v>290</v>
      </c>
      <c r="J28" s="42" t="s">
        <v>309</v>
      </c>
      <c r="K28" s="42" t="s">
        <v>296</v>
      </c>
      <c r="L28" s="42" t="s">
        <v>297</v>
      </c>
      <c r="M28" s="42" t="s">
        <v>40</v>
      </c>
      <c r="N28" s="42" t="s">
        <v>40</v>
      </c>
      <c r="O28" s="42" t="s">
        <v>40</v>
      </c>
      <c r="P28" s="28" t="s">
        <v>276</v>
      </c>
      <c r="Q28" s="28" t="s">
        <v>289</v>
      </c>
      <c r="R28" s="28" t="s">
        <v>43</v>
      </c>
      <c r="S28" s="39" t="s">
        <v>112</v>
      </c>
      <c r="T28" s="29" t="n">
        <v>45659</v>
      </c>
      <c r="U28" s="33" t="str">
        <f aca="false">CCH[[#This Row],[Unidade]]&amp; RIGHT("000" &amp; ROW(), 3)</f>
        <v>CCH028</v>
      </c>
    </row>
    <row r="29" customFormat="false" ht="13.5" hidden="false" customHeight="true" outlineLevel="0" collapsed="false">
      <c r="A29" s="22" t="s">
        <v>192</v>
      </c>
      <c r="B29" s="23" t="n">
        <v>30000</v>
      </c>
      <c r="C29" s="23" t="n">
        <v>0</v>
      </c>
      <c r="D29" s="24" t="n">
        <v>3</v>
      </c>
      <c r="E29" s="25" t="s">
        <v>283</v>
      </c>
      <c r="F29" s="25" t="s">
        <v>46</v>
      </c>
      <c r="G29" s="45" t="s">
        <v>290</v>
      </c>
      <c r="H29" s="45" t="s">
        <v>310</v>
      </c>
      <c r="I29" s="42" t="s">
        <v>290</v>
      </c>
      <c r="J29" s="42" t="s">
        <v>311</v>
      </c>
      <c r="K29" s="42" t="s">
        <v>312</v>
      </c>
      <c r="L29" s="42" t="s">
        <v>297</v>
      </c>
      <c r="M29" s="42" t="s">
        <v>40</v>
      </c>
      <c r="N29" s="42" t="s">
        <v>40</v>
      </c>
      <c r="O29" s="42" t="s">
        <v>40</v>
      </c>
      <c r="P29" s="28" t="s">
        <v>276</v>
      </c>
      <c r="Q29" s="28" t="s">
        <v>289</v>
      </c>
      <c r="R29" s="28" t="s">
        <v>43</v>
      </c>
      <c r="S29" s="39" t="s">
        <v>112</v>
      </c>
      <c r="T29" s="29" t="n">
        <v>45659</v>
      </c>
      <c r="U29" s="33" t="str">
        <f aca="false">CCH[[#This Row],[Unidade]]&amp; RIGHT("000" &amp; ROW(), 3)</f>
        <v>CCH029</v>
      </c>
    </row>
    <row r="30" customFormat="false" ht="13.5" hidden="false" customHeight="true" outlineLevel="0" collapsed="false">
      <c r="A30" s="22" t="s">
        <v>192</v>
      </c>
      <c r="B30" s="23" t="n">
        <v>30000</v>
      </c>
      <c r="C30" s="23" t="n">
        <v>0</v>
      </c>
      <c r="D30" s="24" t="n">
        <v>3</v>
      </c>
      <c r="E30" s="25" t="s">
        <v>283</v>
      </c>
      <c r="F30" s="25" t="s">
        <v>46</v>
      </c>
      <c r="G30" s="45" t="s">
        <v>290</v>
      </c>
      <c r="H30" s="45" t="s">
        <v>313</v>
      </c>
      <c r="I30" s="42" t="s">
        <v>290</v>
      </c>
      <c r="J30" s="42" t="s">
        <v>314</v>
      </c>
      <c r="K30" s="42" t="s">
        <v>315</v>
      </c>
      <c r="L30" s="42" t="s">
        <v>297</v>
      </c>
      <c r="M30" s="42" t="s">
        <v>40</v>
      </c>
      <c r="N30" s="42" t="s">
        <v>40</v>
      </c>
      <c r="O30" s="42" t="s">
        <v>40</v>
      </c>
      <c r="P30" s="28" t="s">
        <v>276</v>
      </c>
      <c r="Q30" s="28" t="s">
        <v>289</v>
      </c>
      <c r="R30" s="28" t="s">
        <v>43</v>
      </c>
      <c r="S30" s="39" t="s">
        <v>112</v>
      </c>
      <c r="T30" s="29" t="n">
        <v>45659</v>
      </c>
      <c r="U30" s="33" t="str">
        <f aca="false">CCH[[#This Row],[Unidade]]&amp; RIGHT("000" &amp; ROW(), 3)</f>
        <v>CCH030</v>
      </c>
    </row>
    <row r="31" customFormat="false" ht="13.5" hidden="false" customHeight="true" outlineLevel="0" collapsed="false">
      <c r="A31" s="47" t="s">
        <v>192</v>
      </c>
      <c r="B31" s="23" t="n">
        <v>0</v>
      </c>
      <c r="C31" s="23" t="n">
        <v>0</v>
      </c>
      <c r="D31" s="24" t="n">
        <v>3</v>
      </c>
      <c r="E31" s="25" t="s">
        <v>283</v>
      </c>
      <c r="F31" s="48" t="s">
        <v>267</v>
      </c>
      <c r="G31" s="49" t="s">
        <v>267</v>
      </c>
      <c r="H31" s="49" t="s">
        <v>316</v>
      </c>
      <c r="I31" s="49" t="s">
        <v>290</v>
      </c>
      <c r="J31" s="49" t="s">
        <v>317</v>
      </c>
      <c r="K31" s="49" t="s">
        <v>318</v>
      </c>
      <c r="L31" s="49" t="s">
        <v>281</v>
      </c>
      <c r="M31" s="49" t="s">
        <v>40</v>
      </c>
      <c r="N31" s="49" t="s">
        <v>40</v>
      </c>
      <c r="O31" s="49" t="s">
        <v>40</v>
      </c>
      <c r="P31" s="48" t="s">
        <v>276</v>
      </c>
      <c r="Q31" s="48" t="s">
        <v>277</v>
      </c>
      <c r="R31" s="48" t="s">
        <v>43</v>
      </c>
      <c r="S31" s="48" t="s">
        <v>44</v>
      </c>
      <c r="T31" s="50" t="n">
        <v>45659</v>
      </c>
      <c r="U31" s="48" t="str">
        <f aca="false">CCH[[#This Row],[Unidade]]&amp; RIGHT("000" &amp; ROW(), 3)</f>
        <v>CCH031</v>
      </c>
    </row>
    <row r="32" customFormat="false" ht="13.5" hidden="false" customHeight="true" outlineLevel="0" collapsed="false">
      <c r="A32" s="47" t="s">
        <v>192</v>
      </c>
      <c r="B32" s="23" t="n">
        <v>0</v>
      </c>
      <c r="C32" s="23" t="n">
        <v>0</v>
      </c>
      <c r="D32" s="24" t="n">
        <v>3</v>
      </c>
      <c r="E32" s="25" t="s">
        <v>283</v>
      </c>
      <c r="F32" s="48" t="s">
        <v>267</v>
      </c>
      <c r="G32" s="49" t="s">
        <v>267</v>
      </c>
      <c r="H32" s="49" t="s">
        <v>319</v>
      </c>
      <c r="I32" s="49" t="s">
        <v>290</v>
      </c>
      <c r="J32" s="49" t="s">
        <v>320</v>
      </c>
      <c r="K32" s="49" t="s">
        <v>321</v>
      </c>
      <c r="L32" s="49" t="s">
        <v>281</v>
      </c>
      <c r="M32" s="49" t="s">
        <v>40</v>
      </c>
      <c r="N32" s="49" t="s">
        <v>40</v>
      </c>
      <c r="O32" s="49" t="s">
        <v>40</v>
      </c>
      <c r="P32" s="48" t="s">
        <v>276</v>
      </c>
      <c r="Q32" s="48" t="s">
        <v>277</v>
      </c>
      <c r="R32" s="48" t="s">
        <v>43</v>
      </c>
      <c r="S32" s="48" t="s">
        <v>44</v>
      </c>
      <c r="T32" s="50" t="n">
        <v>45659</v>
      </c>
      <c r="U32" s="48" t="str">
        <f aca="false">CCH[[#This Row],[Unidade]]&amp; RIGHT("000" &amp; ROW(), 3)</f>
        <v>CCH032</v>
      </c>
    </row>
    <row r="33" customFormat="false" ht="13.5" hidden="false" customHeight="true" outlineLevel="0" collapsed="false">
      <c r="A33" s="47" t="s">
        <v>192</v>
      </c>
      <c r="B33" s="23" t="n">
        <v>0</v>
      </c>
      <c r="C33" s="23" t="n">
        <v>0</v>
      </c>
      <c r="D33" s="24" t="n">
        <v>3</v>
      </c>
      <c r="E33" s="25" t="s">
        <v>283</v>
      </c>
      <c r="F33" s="48" t="s">
        <v>46</v>
      </c>
      <c r="G33" s="49" t="s">
        <v>284</v>
      </c>
      <c r="H33" s="49" t="s">
        <v>322</v>
      </c>
      <c r="I33" s="49" t="s">
        <v>290</v>
      </c>
      <c r="J33" s="49" t="s">
        <v>323</v>
      </c>
      <c r="K33" s="49" t="s">
        <v>324</v>
      </c>
      <c r="L33" s="49" t="s">
        <v>288</v>
      </c>
      <c r="M33" s="49" t="s">
        <v>40</v>
      </c>
      <c r="N33" s="49" t="s">
        <v>40</v>
      </c>
      <c r="O33" s="49" t="s">
        <v>40</v>
      </c>
      <c r="P33" s="48" t="s">
        <v>276</v>
      </c>
      <c r="Q33" s="48" t="s">
        <v>289</v>
      </c>
      <c r="R33" s="48" t="s">
        <v>43</v>
      </c>
      <c r="S33" s="39" t="s">
        <v>112</v>
      </c>
      <c r="T33" s="50" t="n">
        <v>45659</v>
      </c>
      <c r="U33" s="48" t="str">
        <f aca="false">CCH[[#This Row],[Unidade]]&amp; RIGHT("000" &amp; ROW(), 3)</f>
        <v>CCH033</v>
      </c>
    </row>
    <row r="34" customFormat="false" ht="13.5" hidden="false" customHeight="true" outlineLevel="0" collapsed="false">
      <c r="A34" s="47" t="s">
        <v>192</v>
      </c>
      <c r="B34" s="23" t="n">
        <v>0</v>
      </c>
      <c r="C34" s="23" t="n">
        <v>0</v>
      </c>
      <c r="D34" s="24" t="n">
        <v>3</v>
      </c>
      <c r="E34" s="25" t="s">
        <v>283</v>
      </c>
      <c r="F34" s="48" t="s">
        <v>46</v>
      </c>
      <c r="G34" s="49" t="s">
        <v>290</v>
      </c>
      <c r="H34" s="49" t="s">
        <v>325</v>
      </c>
      <c r="I34" s="49" t="s">
        <v>290</v>
      </c>
      <c r="J34" s="49" t="s">
        <v>326</v>
      </c>
      <c r="K34" s="49" t="s">
        <v>296</v>
      </c>
      <c r="L34" s="49" t="s">
        <v>297</v>
      </c>
      <c r="M34" s="49" t="s">
        <v>40</v>
      </c>
      <c r="N34" s="49" t="s">
        <v>40</v>
      </c>
      <c r="O34" s="49" t="s">
        <v>40</v>
      </c>
      <c r="P34" s="48" t="s">
        <v>276</v>
      </c>
      <c r="Q34" s="48" t="s">
        <v>289</v>
      </c>
      <c r="R34" s="48" t="s">
        <v>43</v>
      </c>
      <c r="S34" s="39" t="s">
        <v>112</v>
      </c>
      <c r="T34" s="50" t="n">
        <v>45659</v>
      </c>
      <c r="U34" s="48" t="str">
        <f aca="false">CCH[[#This Row],[Unidade]]&amp; RIGHT("000" &amp; ROW(), 3)</f>
        <v>CCH034</v>
      </c>
    </row>
    <row r="35" customFormat="false" ht="13.5" hidden="false" customHeight="true" outlineLevel="0" collapsed="false">
      <c r="A35" s="47" t="s">
        <v>192</v>
      </c>
      <c r="B35" s="23" t="n">
        <v>0</v>
      </c>
      <c r="C35" s="23" t="n">
        <v>0</v>
      </c>
      <c r="D35" s="24" t="n">
        <v>3</v>
      </c>
      <c r="E35" s="25" t="s">
        <v>283</v>
      </c>
      <c r="F35" s="48" t="s">
        <v>46</v>
      </c>
      <c r="G35" s="49" t="s">
        <v>290</v>
      </c>
      <c r="H35" s="49" t="s">
        <v>327</v>
      </c>
      <c r="I35" s="49" t="s">
        <v>290</v>
      </c>
      <c r="J35" s="49" t="s">
        <v>328</v>
      </c>
      <c r="K35" s="49" t="s">
        <v>296</v>
      </c>
      <c r="L35" s="49" t="s">
        <v>297</v>
      </c>
      <c r="M35" s="49" t="s">
        <v>40</v>
      </c>
      <c r="N35" s="49" t="s">
        <v>40</v>
      </c>
      <c r="O35" s="49" t="s">
        <v>40</v>
      </c>
      <c r="P35" s="48" t="s">
        <v>276</v>
      </c>
      <c r="Q35" s="48" t="s">
        <v>289</v>
      </c>
      <c r="R35" s="48" t="s">
        <v>43</v>
      </c>
      <c r="S35" s="39" t="s">
        <v>112</v>
      </c>
      <c r="T35" s="50" t="n">
        <v>45659</v>
      </c>
      <c r="U35" s="48" t="str">
        <f aca="false">CCH[[#This Row],[Unidade]]&amp; RIGHT("000" &amp; ROW(), 3)</f>
        <v>CCH035</v>
      </c>
    </row>
    <row r="36" customFormat="false" ht="13.5" hidden="false" customHeight="true" outlineLevel="0" collapsed="false">
      <c r="A36" s="47" t="s">
        <v>192</v>
      </c>
      <c r="B36" s="23" t="n">
        <v>0</v>
      </c>
      <c r="C36" s="23" t="n">
        <v>0</v>
      </c>
      <c r="D36" s="24" t="n">
        <v>3</v>
      </c>
      <c r="E36" s="25" t="s">
        <v>283</v>
      </c>
      <c r="F36" s="48" t="s">
        <v>46</v>
      </c>
      <c r="G36" s="49" t="s">
        <v>290</v>
      </c>
      <c r="H36" s="49" t="s">
        <v>329</v>
      </c>
      <c r="I36" s="49" t="s">
        <v>290</v>
      </c>
      <c r="J36" s="49" t="s">
        <v>292</v>
      </c>
      <c r="K36" s="49" t="s">
        <v>296</v>
      </c>
      <c r="L36" s="49" t="s">
        <v>297</v>
      </c>
      <c r="M36" s="49" t="s">
        <v>40</v>
      </c>
      <c r="N36" s="49" t="s">
        <v>40</v>
      </c>
      <c r="O36" s="49" t="s">
        <v>40</v>
      </c>
      <c r="P36" s="48" t="s">
        <v>276</v>
      </c>
      <c r="Q36" s="48" t="s">
        <v>289</v>
      </c>
      <c r="R36" s="48" t="s">
        <v>43</v>
      </c>
      <c r="S36" s="39" t="s">
        <v>112</v>
      </c>
      <c r="T36" s="50" t="n">
        <v>45659</v>
      </c>
      <c r="U36" s="48" t="str">
        <f aca="false">CCH[[#This Row],[Unidade]]&amp; RIGHT("000" &amp; ROW(), 3)</f>
        <v>CCH036</v>
      </c>
    </row>
    <row r="37" customFormat="false" ht="13.5" hidden="false" customHeight="true" outlineLevel="0" collapsed="false">
      <c r="A37" s="47" t="s">
        <v>192</v>
      </c>
      <c r="B37" s="23" t="n">
        <v>0</v>
      </c>
      <c r="C37" s="23" t="n">
        <v>0</v>
      </c>
      <c r="D37" s="24" t="n">
        <v>3</v>
      </c>
      <c r="E37" s="25" t="s">
        <v>283</v>
      </c>
      <c r="F37" s="48" t="s">
        <v>46</v>
      </c>
      <c r="G37" s="49" t="s">
        <v>290</v>
      </c>
      <c r="H37" s="49" t="s">
        <v>330</v>
      </c>
      <c r="I37" s="49" t="s">
        <v>290</v>
      </c>
      <c r="J37" s="49" t="s">
        <v>292</v>
      </c>
      <c r="K37" s="49" t="s">
        <v>296</v>
      </c>
      <c r="L37" s="49" t="s">
        <v>297</v>
      </c>
      <c r="M37" s="49" t="s">
        <v>40</v>
      </c>
      <c r="N37" s="49" t="s">
        <v>40</v>
      </c>
      <c r="O37" s="49" t="s">
        <v>40</v>
      </c>
      <c r="P37" s="48" t="s">
        <v>276</v>
      </c>
      <c r="Q37" s="48" t="s">
        <v>289</v>
      </c>
      <c r="R37" s="48" t="s">
        <v>43</v>
      </c>
      <c r="S37" s="39" t="s">
        <v>112</v>
      </c>
      <c r="T37" s="50" t="n">
        <v>45659</v>
      </c>
      <c r="U37" s="48" t="str">
        <f aca="false">CCH[[#This Row],[Unidade]]&amp; RIGHT("000" &amp; ROW(), 3)</f>
        <v>CCH037</v>
      </c>
    </row>
    <row r="38" customFormat="false" ht="13.5" hidden="false" customHeight="true" outlineLevel="0" collapsed="false">
      <c r="A38" s="47" t="s">
        <v>192</v>
      </c>
      <c r="B38" s="23" t="n">
        <v>0</v>
      </c>
      <c r="C38" s="23" t="n">
        <v>0</v>
      </c>
      <c r="D38" s="24" t="n">
        <v>3</v>
      </c>
      <c r="E38" s="25" t="s">
        <v>283</v>
      </c>
      <c r="F38" s="48" t="s">
        <v>46</v>
      </c>
      <c r="G38" s="49" t="s">
        <v>290</v>
      </c>
      <c r="H38" s="49" t="s">
        <v>331</v>
      </c>
      <c r="I38" s="49" t="s">
        <v>290</v>
      </c>
      <c r="J38" s="49" t="s">
        <v>292</v>
      </c>
      <c r="K38" s="49" t="s">
        <v>296</v>
      </c>
      <c r="L38" s="49" t="s">
        <v>297</v>
      </c>
      <c r="M38" s="49" t="s">
        <v>40</v>
      </c>
      <c r="N38" s="49" t="s">
        <v>40</v>
      </c>
      <c r="O38" s="49" t="s">
        <v>40</v>
      </c>
      <c r="P38" s="48" t="s">
        <v>276</v>
      </c>
      <c r="Q38" s="48" t="s">
        <v>289</v>
      </c>
      <c r="R38" s="48" t="s">
        <v>43</v>
      </c>
      <c r="S38" s="39" t="s">
        <v>112</v>
      </c>
      <c r="T38" s="50" t="n">
        <v>45659</v>
      </c>
      <c r="U38" s="48" t="str">
        <f aca="false">CCH[[#This Row],[Unidade]]&amp; RIGHT("000" &amp; ROW(), 3)</f>
        <v>CCH038</v>
      </c>
    </row>
    <row r="39" customFormat="false" ht="13.5" hidden="false" customHeight="true" outlineLevel="0" collapsed="false">
      <c r="A39" s="47" t="s">
        <v>192</v>
      </c>
      <c r="B39" s="23" t="n">
        <v>0</v>
      </c>
      <c r="C39" s="23" t="n">
        <v>0</v>
      </c>
      <c r="D39" s="24" t="n">
        <v>3</v>
      </c>
      <c r="E39" s="25" t="s">
        <v>283</v>
      </c>
      <c r="F39" s="48" t="s">
        <v>46</v>
      </c>
      <c r="G39" s="49" t="s">
        <v>290</v>
      </c>
      <c r="H39" s="49" t="s">
        <v>332</v>
      </c>
      <c r="I39" s="49" t="s">
        <v>290</v>
      </c>
      <c r="J39" s="49" t="s">
        <v>292</v>
      </c>
      <c r="K39" s="49" t="s">
        <v>296</v>
      </c>
      <c r="L39" s="49" t="s">
        <v>297</v>
      </c>
      <c r="M39" s="49" t="s">
        <v>40</v>
      </c>
      <c r="N39" s="49" t="s">
        <v>40</v>
      </c>
      <c r="O39" s="49" t="s">
        <v>40</v>
      </c>
      <c r="P39" s="48" t="s">
        <v>276</v>
      </c>
      <c r="Q39" s="48" t="s">
        <v>289</v>
      </c>
      <c r="R39" s="48" t="s">
        <v>43</v>
      </c>
      <c r="S39" s="39" t="s">
        <v>112</v>
      </c>
      <c r="T39" s="50" t="n">
        <v>45659</v>
      </c>
      <c r="U39" s="48" t="str">
        <f aca="false">CCH[[#This Row],[Unidade]]&amp; RIGHT("000" &amp; ROW(), 3)</f>
        <v>CCH039</v>
      </c>
    </row>
    <row r="40" customFormat="false" ht="13.5" hidden="false" customHeight="true" outlineLevel="0" collapsed="false">
      <c r="A40" s="47" t="s">
        <v>192</v>
      </c>
      <c r="B40" s="23" t="n">
        <v>0</v>
      </c>
      <c r="C40" s="23" t="n">
        <v>0</v>
      </c>
      <c r="D40" s="24" t="n">
        <v>3</v>
      </c>
      <c r="E40" s="25" t="s">
        <v>283</v>
      </c>
      <c r="F40" s="48" t="s">
        <v>46</v>
      </c>
      <c r="G40" s="49" t="s">
        <v>290</v>
      </c>
      <c r="H40" s="49" t="s">
        <v>333</v>
      </c>
      <c r="I40" s="49" t="s">
        <v>290</v>
      </c>
      <c r="J40" s="49" t="s">
        <v>292</v>
      </c>
      <c r="K40" s="49" t="s">
        <v>296</v>
      </c>
      <c r="L40" s="49" t="s">
        <v>297</v>
      </c>
      <c r="M40" s="49" t="s">
        <v>40</v>
      </c>
      <c r="N40" s="49" t="s">
        <v>40</v>
      </c>
      <c r="O40" s="49" t="s">
        <v>40</v>
      </c>
      <c r="P40" s="48" t="s">
        <v>276</v>
      </c>
      <c r="Q40" s="48" t="s">
        <v>289</v>
      </c>
      <c r="R40" s="48" t="s">
        <v>43</v>
      </c>
      <c r="S40" s="39" t="s">
        <v>112</v>
      </c>
      <c r="T40" s="50" t="n">
        <v>45659</v>
      </c>
      <c r="U40" s="48" t="str">
        <f aca="false">CCH[[#This Row],[Unidade]]&amp; RIGHT("000" &amp; ROW(), 3)</f>
        <v>CCH040</v>
      </c>
    </row>
    <row r="41" customFormat="false" ht="13.5" hidden="false" customHeight="true" outlineLevel="0" collapsed="false">
      <c r="A41" s="47" t="s">
        <v>192</v>
      </c>
      <c r="B41" s="23" t="n">
        <v>0</v>
      </c>
      <c r="C41" s="23" t="n">
        <v>0</v>
      </c>
      <c r="D41" s="24" t="n">
        <v>3</v>
      </c>
      <c r="E41" s="25" t="s">
        <v>283</v>
      </c>
      <c r="F41" s="48" t="s">
        <v>46</v>
      </c>
      <c r="G41" s="49" t="s">
        <v>290</v>
      </c>
      <c r="H41" s="49" t="s">
        <v>334</v>
      </c>
      <c r="I41" s="49" t="s">
        <v>290</v>
      </c>
      <c r="J41" s="49" t="s">
        <v>292</v>
      </c>
      <c r="K41" s="49" t="s">
        <v>296</v>
      </c>
      <c r="L41" s="49" t="s">
        <v>297</v>
      </c>
      <c r="M41" s="49" t="s">
        <v>40</v>
      </c>
      <c r="N41" s="49" t="s">
        <v>40</v>
      </c>
      <c r="O41" s="49" t="s">
        <v>40</v>
      </c>
      <c r="P41" s="48" t="s">
        <v>276</v>
      </c>
      <c r="Q41" s="48" t="s">
        <v>289</v>
      </c>
      <c r="R41" s="48" t="s">
        <v>43</v>
      </c>
      <c r="S41" s="39" t="s">
        <v>112</v>
      </c>
      <c r="T41" s="50" t="n">
        <v>45659</v>
      </c>
      <c r="U41" s="48" t="str">
        <f aca="false">CCH[[#This Row],[Unidade]]&amp; RIGHT("000" &amp; ROW(), 3)</f>
        <v>CCH041</v>
      </c>
    </row>
    <row r="42" customFormat="false" ht="13.5" hidden="false" customHeight="true" outlineLevel="0" collapsed="false">
      <c r="A42" s="47" t="s">
        <v>192</v>
      </c>
      <c r="B42" s="23" t="n">
        <v>0</v>
      </c>
      <c r="C42" s="23" t="n">
        <v>0</v>
      </c>
      <c r="D42" s="24" t="n">
        <v>3</v>
      </c>
      <c r="E42" s="25" t="s">
        <v>283</v>
      </c>
      <c r="F42" s="48" t="s">
        <v>46</v>
      </c>
      <c r="G42" s="49" t="s">
        <v>290</v>
      </c>
      <c r="H42" s="49" t="s">
        <v>335</v>
      </c>
      <c r="I42" s="49" t="s">
        <v>290</v>
      </c>
      <c r="J42" s="49" t="s">
        <v>336</v>
      </c>
      <c r="K42" s="49" t="s">
        <v>337</v>
      </c>
      <c r="L42" s="49" t="s">
        <v>297</v>
      </c>
      <c r="M42" s="49" t="s">
        <v>40</v>
      </c>
      <c r="N42" s="49" t="s">
        <v>40</v>
      </c>
      <c r="O42" s="49" t="s">
        <v>40</v>
      </c>
      <c r="P42" s="48" t="s">
        <v>276</v>
      </c>
      <c r="Q42" s="48" t="s">
        <v>289</v>
      </c>
      <c r="R42" s="48" t="s">
        <v>43</v>
      </c>
      <c r="S42" s="39" t="s">
        <v>112</v>
      </c>
      <c r="T42" s="50" t="n">
        <v>45659</v>
      </c>
      <c r="U42" s="48" t="str">
        <f aca="false">CCH[[#This Row],[Unidade]]&amp; RIGHT("000" &amp; ROW(), 3)</f>
        <v>CCH042</v>
      </c>
    </row>
    <row r="43" customFormat="false" ht="13.5" hidden="false" customHeight="true" outlineLevel="0" collapsed="false">
      <c r="A43" s="47" t="s">
        <v>192</v>
      </c>
      <c r="B43" s="23" t="n">
        <v>0</v>
      </c>
      <c r="C43" s="23" t="n">
        <v>0</v>
      </c>
      <c r="D43" s="24" t="n">
        <v>3</v>
      </c>
      <c r="E43" s="25" t="s">
        <v>283</v>
      </c>
      <c r="F43" s="48" t="s">
        <v>46</v>
      </c>
      <c r="G43" s="49" t="s">
        <v>290</v>
      </c>
      <c r="H43" s="49" t="s">
        <v>338</v>
      </c>
      <c r="I43" s="49" t="s">
        <v>290</v>
      </c>
      <c r="J43" s="49" t="s">
        <v>292</v>
      </c>
      <c r="K43" s="49" t="s">
        <v>296</v>
      </c>
      <c r="L43" s="49" t="s">
        <v>40</v>
      </c>
      <c r="M43" s="49" t="s">
        <v>40</v>
      </c>
      <c r="N43" s="49" t="s">
        <v>40</v>
      </c>
      <c r="O43" s="49" t="s">
        <v>40</v>
      </c>
      <c r="P43" s="48" t="s">
        <v>276</v>
      </c>
      <c r="Q43" s="48" t="s">
        <v>289</v>
      </c>
      <c r="R43" s="48" t="s">
        <v>43</v>
      </c>
      <c r="S43" s="39" t="s">
        <v>112</v>
      </c>
      <c r="T43" s="50" t="n">
        <v>45659</v>
      </c>
      <c r="U43" s="48" t="str">
        <f aca="false">CCH[[#This Row],[Unidade]]&amp; RIGHT("000" &amp; ROW(), 3)</f>
        <v>CCH043</v>
      </c>
    </row>
    <row r="44" customFormat="false" ht="13.5" hidden="false" customHeight="true" outlineLevel="0" collapsed="false">
      <c r="A44" s="47" t="s">
        <v>192</v>
      </c>
      <c r="B44" s="23" t="n">
        <v>0</v>
      </c>
      <c r="C44" s="23" t="n">
        <v>0</v>
      </c>
      <c r="D44" s="24" t="n">
        <v>3</v>
      </c>
      <c r="E44" s="25" t="s">
        <v>283</v>
      </c>
      <c r="F44" s="48" t="s">
        <v>46</v>
      </c>
      <c r="G44" s="49" t="s">
        <v>284</v>
      </c>
      <c r="H44" s="49" t="s">
        <v>339</v>
      </c>
      <c r="I44" s="49" t="s">
        <v>284</v>
      </c>
      <c r="J44" s="49" t="s">
        <v>340</v>
      </c>
      <c r="K44" s="49" t="s">
        <v>341</v>
      </c>
      <c r="L44" s="49" t="s">
        <v>288</v>
      </c>
      <c r="M44" s="49" t="s">
        <v>40</v>
      </c>
      <c r="N44" s="49" t="s">
        <v>40</v>
      </c>
      <c r="O44" s="49" t="s">
        <v>40</v>
      </c>
      <c r="P44" s="48" t="s">
        <v>276</v>
      </c>
      <c r="Q44" s="48" t="s">
        <v>289</v>
      </c>
      <c r="R44" s="48" t="s">
        <v>43</v>
      </c>
      <c r="S44" s="39" t="s">
        <v>112</v>
      </c>
      <c r="T44" s="50" t="n">
        <v>45659</v>
      </c>
      <c r="U44" s="48" t="str">
        <f aca="false">CCH[[#This Row],[Unidade]]&amp; RIGHT("000" &amp; ROW(), 3)</f>
        <v>CCH044</v>
      </c>
    </row>
    <row r="45" s="25" customFormat="true" ht="13.5" hidden="false" customHeight="true" outlineLevel="0" collapsed="false">
      <c r="A45" s="22" t="s">
        <v>192</v>
      </c>
      <c r="B45" s="23"/>
      <c r="C45" s="23"/>
      <c r="D45" s="24"/>
      <c r="F45" s="33"/>
      <c r="G45" s="51"/>
      <c r="H45" s="52"/>
      <c r="I45" s="52"/>
      <c r="J45" s="52"/>
      <c r="K45" s="52"/>
      <c r="L45" s="52"/>
      <c r="M45" s="52"/>
      <c r="N45" s="52"/>
      <c r="O45" s="52"/>
      <c r="P45" s="53"/>
      <c r="Q45" s="53"/>
      <c r="R45" s="53"/>
      <c r="S45" s="53"/>
      <c r="T45" s="54"/>
      <c r="U45" s="33" t="str">
        <f aca="false">CCH[[#This Row],[Unidade]]&amp; RIGHT("000" &amp; ROW(), 3)</f>
        <v>CCH045</v>
      </c>
    </row>
    <row r="46" s="25" customFormat="true" ht="13.5" hidden="false" customHeight="true" outlineLevel="0" collapsed="false">
      <c r="A46" s="22" t="s">
        <v>192</v>
      </c>
      <c r="B46" s="23"/>
      <c r="C46" s="23"/>
      <c r="D46" s="24"/>
      <c r="F46" s="33"/>
      <c r="G46" s="51"/>
      <c r="H46" s="52"/>
      <c r="I46" s="52"/>
      <c r="J46" s="52"/>
      <c r="K46" s="52"/>
      <c r="L46" s="52"/>
      <c r="M46" s="52"/>
      <c r="N46" s="52"/>
      <c r="O46" s="52"/>
      <c r="P46" s="53"/>
      <c r="Q46" s="53"/>
      <c r="R46" s="53"/>
      <c r="S46" s="53"/>
      <c r="T46" s="54"/>
      <c r="U46" s="33" t="str">
        <f aca="false">CCH[[#This Row],[Unidade]]&amp; RIGHT("000" &amp; ROW(), 3)</f>
        <v>CCH046</v>
      </c>
    </row>
    <row r="47" s="25" customFormat="true" ht="13.5" hidden="false" customHeight="true" outlineLevel="0" collapsed="false">
      <c r="A47" s="22" t="s">
        <v>192</v>
      </c>
      <c r="B47" s="23"/>
      <c r="C47" s="23"/>
      <c r="D47" s="24"/>
      <c r="F47" s="33"/>
      <c r="G47" s="51"/>
      <c r="H47" s="52"/>
      <c r="I47" s="52"/>
      <c r="J47" s="52"/>
      <c r="K47" s="52"/>
      <c r="L47" s="52"/>
      <c r="M47" s="52"/>
      <c r="N47" s="52"/>
      <c r="O47" s="52"/>
      <c r="P47" s="53"/>
      <c r="Q47" s="53"/>
      <c r="R47" s="53"/>
      <c r="S47" s="53"/>
      <c r="T47" s="54"/>
      <c r="U47" s="33" t="str">
        <f aca="false">CCH[[#This Row],[Unidade]]&amp; RIGHT("000" &amp; ROW(), 3)</f>
        <v>CCH047</v>
      </c>
    </row>
    <row r="48" s="25" customFormat="true" ht="13.5" hidden="false" customHeight="true" outlineLevel="0" collapsed="false">
      <c r="A48" s="22" t="s">
        <v>192</v>
      </c>
      <c r="B48" s="23"/>
      <c r="C48" s="23"/>
      <c r="D48" s="24"/>
      <c r="F48" s="33"/>
      <c r="G48" s="51"/>
      <c r="H48" s="52"/>
      <c r="I48" s="52"/>
      <c r="J48" s="52"/>
      <c r="K48" s="52"/>
      <c r="L48" s="52"/>
      <c r="M48" s="52"/>
      <c r="N48" s="52"/>
      <c r="O48" s="52"/>
      <c r="P48" s="53"/>
      <c r="Q48" s="53"/>
      <c r="R48" s="53"/>
      <c r="S48" s="53"/>
      <c r="T48" s="54"/>
      <c r="U48" s="33" t="str">
        <f aca="false">CCH[[#This Row],[Unidade]]&amp; RIGHT("000" &amp; ROW(), 3)</f>
        <v>CCH048</v>
      </c>
    </row>
    <row r="49" s="25" customFormat="true" ht="13.5" hidden="false" customHeight="true" outlineLevel="0" collapsed="false">
      <c r="A49" s="22" t="s">
        <v>192</v>
      </c>
      <c r="B49" s="23"/>
      <c r="C49" s="23"/>
      <c r="D49" s="24"/>
      <c r="F49" s="33"/>
      <c r="G49" s="51"/>
      <c r="H49" s="52"/>
      <c r="I49" s="52"/>
      <c r="J49" s="52"/>
      <c r="K49" s="52"/>
      <c r="L49" s="52"/>
      <c r="M49" s="52"/>
      <c r="N49" s="52"/>
      <c r="O49" s="52"/>
      <c r="P49" s="53"/>
      <c r="Q49" s="53"/>
      <c r="R49" s="53"/>
      <c r="S49" s="53"/>
      <c r="T49" s="54"/>
      <c r="U49" s="33" t="str">
        <f aca="false">CCH[[#This Row],[Unidade]]&amp; RIGHT("000" &amp; ROW(), 3)</f>
        <v>CCH049</v>
      </c>
    </row>
    <row r="50" s="25" customFormat="true" ht="13.5" hidden="false" customHeight="true" outlineLevel="0" collapsed="false">
      <c r="A50" s="22" t="s">
        <v>192</v>
      </c>
      <c r="B50" s="23"/>
      <c r="C50" s="23"/>
      <c r="D50" s="24"/>
      <c r="F50" s="33"/>
      <c r="G50" s="51"/>
      <c r="H50" s="52"/>
      <c r="I50" s="52"/>
      <c r="J50" s="52"/>
      <c r="K50" s="52"/>
      <c r="L50" s="52"/>
      <c r="M50" s="52"/>
      <c r="N50" s="52"/>
      <c r="O50" s="52"/>
      <c r="P50" s="53"/>
      <c r="Q50" s="53"/>
      <c r="R50" s="53"/>
      <c r="S50" s="53"/>
      <c r="T50" s="54"/>
      <c r="U50" s="33" t="str">
        <f aca="false">CCH[[#This Row],[Unidade]]&amp; RIGHT("000" &amp; ROW(), 3)</f>
        <v>CCH050</v>
      </c>
    </row>
  </sheetData>
  <mergeCells count="2">
    <mergeCell ref="E1:K1"/>
    <mergeCell ref="P1:T1"/>
  </mergeCells>
  <conditionalFormatting sqref="B1">
    <cfRule type="cellIs" priority="2" operator="lessThan" aboveAverage="0" equalAverage="0" bottom="0" percent="0" rank="0" text="" dxfId="30">
      <formula>0</formula>
    </cfRule>
  </conditionalFormatting>
  <conditionalFormatting sqref="C1">
    <cfRule type="cellIs" priority="3" operator="lessThan" aboveAverage="0" equalAverage="0" bottom="0" percent="0" rank="0" text="" dxfId="31">
      <formula>0</formula>
    </cfRule>
  </conditionalFormatting>
  <conditionalFormatting sqref="D3:D50">
    <cfRule type="cellIs" priority="4" operator="equal" aboveAverage="0" equalAverage="0" bottom="0" percent="0" rank="0" text="" dxfId="32">
      <formula>3</formula>
    </cfRule>
    <cfRule type="cellIs" priority="5" operator="equal" aboveAverage="0" equalAverage="0" bottom="0" percent="0" rank="0" text="" dxfId="33">
      <formula>2</formula>
    </cfRule>
    <cfRule type="cellIs" priority="6" operator="equal" aboveAverage="0" equalAverage="0" bottom="0" percent="0" rank="0" text="" dxfId="34">
      <formula>1</formula>
    </cfRule>
  </conditionalFormatting>
  <conditionalFormatting sqref="E3:E50">
    <cfRule type="expression" priority="7" aboveAverage="0" equalAverage="0" bottom="0" percent="0" rank="0" text="" dxfId="35">
      <formula>$D3=""</formula>
    </cfRule>
    <cfRule type="expression" priority="8" aboveAverage="0" equalAverage="0" bottom="0" percent="0" rank="0" text="" dxfId="36">
      <formula>$C3=0</formula>
    </cfRule>
    <cfRule type="expression" priority="9" aboveAverage="0" equalAverage="0" bottom="0" percent="0" rank="0" text="" dxfId="37">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1" min="1" style="1" width="15.63"/>
    <col collapsed="false" customWidth="false" hidden="false" outlineLevel="0" max="3" min="2" style="2" width="15.63"/>
    <col collapsed="false" customWidth="true" hidden="false" outlineLevel="0" max="4" min="4" style="2" width="4.63"/>
    <col collapsed="false" customWidth="false" hidden="false" outlineLevel="0" max="19" min="5" style="1" width="15.63"/>
    <col collapsed="false" customWidth="false" hidden="false" outlineLevel="0" max="20" min="20" style="4" width="15.63"/>
    <col collapsed="false" customWidth="false" hidden="false" outlineLevel="0" max="1024" min="21" style="1" width="15.63"/>
  </cols>
  <sheetData>
    <row r="1" s="13" customFormat="true" ht="13.5" hidden="false" customHeight="true" outlineLevel="0" collapsed="false">
      <c r="A1" s="5" t="n">
        <v>363725.54</v>
      </c>
      <c r="B1" s="40" t="n">
        <f aca="false">SUM(B3:B99)</f>
        <v>16261774.46</v>
      </c>
      <c r="C1" s="7" t="n">
        <f aca="false">A1-SUM(C3:C99)</f>
        <v>0</v>
      </c>
      <c r="D1" s="8" t="s">
        <v>0</v>
      </c>
      <c r="E1" s="9" t="s">
        <v>1</v>
      </c>
      <c r="F1" s="9"/>
      <c r="G1" s="9"/>
      <c r="H1" s="9"/>
      <c r="I1" s="9"/>
      <c r="J1" s="9"/>
      <c r="K1" s="9"/>
      <c r="L1" s="10" t="s">
        <v>2</v>
      </c>
      <c r="M1" s="10" t="s">
        <v>3</v>
      </c>
      <c r="N1" s="10" t="s">
        <v>4</v>
      </c>
      <c r="O1" s="10" t="s">
        <v>5</v>
      </c>
      <c r="P1" s="11" t="s">
        <v>6</v>
      </c>
      <c r="Q1" s="11"/>
      <c r="R1" s="11"/>
      <c r="S1" s="11"/>
      <c r="T1" s="11"/>
      <c r="U1" s="12" t="s">
        <v>7</v>
      </c>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342</v>
      </c>
      <c r="B3" s="23" t="n">
        <v>575.163066666667</v>
      </c>
      <c r="C3" s="23" t="n">
        <v>2424.85</v>
      </c>
      <c r="D3" s="24" t="n">
        <v>1</v>
      </c>
      <c r="E3" s="25" t="s">
        <v>343</v>
      </c>
      <c r="F3" s="28" t="s">
        <v>46</v>
      </c>
      <c r="G3" s="45" t="s">
        <v>344</v>
      </c>
      <c r="H3" s="42" t="s">
        <v>345</v>
      </c>
      <c r="I3" s="42" t="s">
        <v>346</v>
      </c>
      <c r="J3" s="42" t="s">
        <v>347</v>
      </c>
      <c r="K3" s="42" t="s">
        <v>348</v>
      </c>
      <c r="L3" s="42" t="s">
        <v>349</v>
      </c>
      <c r="M3" s="42" t="s">
        <v>350</v>
      </c>
      <c r="N3" s="42" t="s">
        <v>104</v>
      </c>
      <c r="O3" s="42" t="s">
        <v>40</v>
      </c>
      <c r="P3" s="28" t="s">
        <v>41</v>
      </c>
      <c r="Q3" s="39" t="s">
        <v>112</v>
      </c>
      <c r="R3" s="28" t="s">
        <v>43</v>
      </c>
      <c r="S3" s="25" t="s">
        <v>44</v>
      </c>
      <c r="T3" s="29" t="n">
        <v>45719</v>
      </c>
      <c r="U3" s="28" t="str">
        <f aca="false">CCL[[#This Row],[Unidade]]&amp; RIGHT("000" &amp; ROW(), 3)</f>
        <v>CCL003</v>
      </c>
    </row>
    <row r="4" customFormat="false" ht="13.5" hidden="false" customHeight="true" outlineLevel="0" collapsed="false">
      <c r="A4" s="22" t="s">
        <v>342</v>
      </c>
      <c r="B4" s="23" t="n">
        <v>11503.2613333333</v>
      </c>
      <c r="C4" s="23" t="n">
        <v>48496.74</v>
      </c>
      <c r="D4" s="24" t="n">
        <v>1</v>
      </c>
      <c r="E4" s="25" t="s">
        <v>351</v>
      </c>
      <c r="F4" s="28" t="s">
        <v>194</v>
      </c>
      <c r="G4" s="45" t="s">
        <v>352</v>
      </c>
      <c r="H4" s="42" t="s">
        <v>353</v>
      </c>
      <c r="I4" s="42" t="s">
        <v>354</v>
      </c>
      <c r="J4" s="42" t="s">
        <v>355</v>
      </c>
      <c r="K4" s="42" t="s">
        <v>356</v>
      </c>
      <c r="L4" s="42" t="s">
        <v>357</v>
      </c>
      <c r="M4" s="42" t="s">
        <v>358</v>
      </c>
      <c r="N4" s="42" t="s">
        <v>359</v>
      </c>
      <c r="O4" s="42" t="s">
        <v>40</v>
      </c>
      <c r="P4" s="28" t="s">
        <v>41</v>
      </c>
      <c r="Q4" s="39" t="s">
        <v>112</v>
      </c>
      <c r="R4" s="28" t="s">
        <v>43</v>
      </c>
      <c r="S4" s="28" t="s">
        <v>44</v>
      </c>
      <c r="T4" s="29" t="n">
        <v>45719</v>
      </c>
      <c r="U4" s="28" t="str">
        <f aca="false">CCL[[#This Row],[Unidade]]&amp; RIGHT("000" &amp; ROW(), 3)</f>
        <v>CCL004</v>
      </c>
    </row>
    <row r="5" customFormat="false" ht="13.5" hidden="false" customHeight="true" outlineLevel="0" collapsed="false">
      <c r="A5" s="22" t="s">
        <v>342</v>
      </c>
      <c r="B5" s="23" t="n">
        <v>2396.51277777778</v>
      </c>
      <c r="C5" s="23" t="n">
        <v>10103.49</v>
      </c>
      <c r="D5" s="24" t="n">
        <v>1</v>
      </c>
      <c r="E5" s="25" t="s">
        <v>351</v>
      </c>
      <c r="F5" s="28" t="s">
        <v>194</v>
      </c>
      <c r="G5" s="45" t="s">
        <v>352</v>
      </c>
      <c r="H5" s="42" t="s">
        <v>353</v>
      </c>
      <c r="I5" s="42" t="s">
        <v>354</v>
      </c>
      <c r="J5" s="42" t="s">
        <v>355</v>
      </c>
      <c r="K5" s="42" t="s">
        <v>356</v>
      </c>
      <c r="L5" s="42" t="s">
        <v>357</v>
      </c>
      <c r="M5" s="42" t="s">
        <v>358</v>
      </c>
      <c r="N5" s="42" t="s">
        <v>359</v>
      </c>
      <c r="O5" s="42" t="s">
        <v>40</v>
      </c>
      <c r="P5" s="28" t="s">
        <v>41</v>
      </c>
      <c r="Q5" s="39" t="s">
        <v>112</v>
      </c>
      <c r="R5" s="28" t="s">
        <v>43</v>
      </c>
      <c r="S5" s="28" t="s">
        <v>44</v>
      </c>
      <c r="T5" s="29" t="n">
        <v>45719</v>
      </c>
      <c r="U5" s="28" t="str">
        <f aca="false">CCL[[#This Row],[Unidade]]&amp; RIGHT("000" &amp; ROW(), 3)</f>
        <v>CCL005</v>
      </c>
    </row>
    <row r="6" customFormat="false" ht="13.5" hidden="false" customHeight="true" outlineLevel="0" collapsed="false">
      <c r="A6" s="22" t="s">
        <v>342</v>
      </c>
      <c r="B6" s="23" t="n">
        <v>2492.37328888889</v>
      </c>
      <c r="C6" s="23" t="n">
        <v>10507.63</v>
      </c>
      <c r="D6" s="24" t="n">
        <v>1</v>
      </c>
      <c r="E6" s="25" t="s">
        <v>360</v>
      </c>
      <c r="F6" s="28" t="s">
        <v>163</v>
      </c>
      <c r="G6" s="45" t="s">
        <v>361</v>
      </c>
      <c r="H6" s="42" t="s">
        <v>362</v>
      </c>
      <c r="I6" s="42" t="s">
        <v>363</v>
      </c>
      <c r="J6" s="42" t="s">
        <v>364</v>
      </c>
      <c r="K6" s="42" t="s">
        <v>365</v>
      </c>
      <c r="L6" s="42" t="s">
        <v>366</v>
      </c>
      <c r="M6" s="42" t="s">
        <v>358</v>
      </c>
      <c r="N6" s="42" t="s">
        <v>359</v>
      </c>
      <c r="O6" s="42" t="s">
        <v>40</v>
      </c>
      <c r="P6" s="28" t="s">
        <v>41</v>
      </c>
      <c r="Q6" s="39" t="s">
        <v>112</v>
      </c>
      <c r="R6" s="28" t="s">
        <v>43</v>
      </c>
      <c r="S6" s="28" t="s">
        <v>44</v>
      </c>
      <c r="T6" s="29" t="n">
        <v>45719</v>
      </c>
      <c r="U6" s="28" t="str">
        <f aca="false">CCL[[#This Row],[Unidade]]&amp; RIGHT("000" &amp; ROW(), 3)</f>
        <v>CCL006</v>
      </c>
    </row>
    <row r="7" customFormat="false" ht="13.5" hidden="false" customHeight="true" outlineLevel="0" collapsed="false">
      <c r="A7" s="22" t="s">
        <v>342</v>
      </c>
      <c r="B7" s="23" t="n">
        <v>958.605111111111</v>
      </c>
      <c r="C7" s="23" t="n">
        <v>4041.39</v>
      </c>
      <c r="D7" s="24" t="n">
        <v>1</v>
      </c>
      <c r="E7" s="25" t="s">
        <v>360</v>
      </c>
      <c r="F7" s="28" t="s">
        <v>194</v>
      </c>
      <c r="G7" s="45" t="s">
        <v>361</v>
      </c>
      <c r="H7" s="42" t="s">
        <v>362</v>
      </c>
      <c r="I7" s="42" t="s">
        <v>363</v>
      </c>
      <c r="J7" s="42" t="s">
        <v>364</v>
      </c>
      <c r="K7" s="42" t="s">
        <v>365</v>
      </c>
      <c r="L7" s="42" t="s">
        <v>366</v>
      </c>
      <c r="M7" s="42" t="s">
        <v>358</v>
      </c>
      <c r="N7" s="42" t="s">
        <v>359</v>
      </c>
      <c r="O7" s="42" t="s">
        <v>40</v>
      </c>
      <c r="P7" s="28" t="s">
        <v>41</v>
      </c>
      <c r="Q7" s="39" t="s">
        <v>112</v>
      </c>
      <c r="R7" s="28" t="s">
        <v>43</v>
      </c>
      <c r="S7" s="28" t="s">
        <v>44</v>
      </c>
      <c r="T7" s="29" t="n">
        <v>45719</v>
      </c>
      <c r="U7" s="28" t="str">
        <f aca="false">CCL[[#This Row],[Unidade]]&amp; RIGHT("000" &amp; ROW(), 3)</f>
        <v>CCL007</v>
      </c>
    </row>
    <row r="8" customFormat="false" ht="13.5" hidden="false" customHeight="true" outlineLevel="0" collapsed="false">
      <c r="A8" s="22" t="s">
        <v>342</v>
      </c>
      <c r="B8" s="23" t="n">
        <v>15000</v>
      </c>
      <c r="C8" s="23" t="n">
        <v>0</v>
      </c>
      <c r="D8" s="24" t="n">
        <v>3</v>
      </c>
      <c r="E8" s="25" t="s">
        <v>367</v>
      </c>
      <c r="F8" s="28" t="s">
        <v>46</v>
      </c>
      <c r="G8" s="45" t="s">
        <v>368</v>
      </c>
      <c r="H8" s="42" t="s">
        <v>369</v>
      </c>
      <c r="I8" s="42" t="s">
        <v>370</v>
      </c>
      <c r="J8" s="42" t="s">
        <v>371</v>
      </c>
      <c r="K8" s="42" t="s">
        <v>372</v>
      </c>
      <c r="L8" s="42" t="s">
        <v>373</v>
      </c>
      <c r="M8" s="42" t="s">
        <v>374</v>
      </c>
      <c r="N8" s="42" t="s">
        <v>375</v>
      </c>
      <c r="O8" s="42" t="s">
        <v>40</v>
      </c>
      <c r="P8" s="28" t="s">
        <v>41</v>
      </c>
      <c r="Q8" s="39" t="s">
        <v>112</v>
      </c>
      <c r="R8" s="28" t="s">
        <v>43</v>
      </c>
      <c r="S8" s="28" t="s">
        <v>44</v>
      </c>
      <c r="T8" s="29" t="n">
        <v>45719</v>
      </c>
      <c r="U8" s="28" t="str">
        <f aca="false">CCL[[#This Row],[Unidade]]&amp; RIGHT("000" &amp; ROW(), 3)</f>
        <v>CCL008</v>
      </c>
    </row>
    <row r="9" customFormat="false" ht="13.5" hidden="false" customHeight="true" outlineLevel="0" collapsed="false">
      <c r="A9" s="22" t="s">
        <v>342</v>
      </c>
      <c r="B9" s="23" t="n">
        <v>3834.42044444444</v>
      </c>
      <c r="C9" s="23" t="n">
        <v>16165.58</v>
      </c>
      <c r="D9" s="24" t="n">
        <v>1</v>
      </c>
      <c r="E9" s="25" t="s">
        <v>376</v>
      </c>
      <c r="F9" s="28" t="s">
        <v>194</v>
      </c>
      <c r="G9" s="45" t="s">
        <v>377</v>
      </c>
      <c r="H9" s="42" t="s">
        <v>353</v>
      </c>
      <c r="I9" s="42" t="s">
        <v>354</v>
      </c>
      <c r="J9" s="42" t="s">
        <v>378</v>
      </c>
      <c r="K9" s="42" t="s">
        <v>356</v>
      </c>
      <c r="L9" s="42" t="s">
        <v>366</v>
      </c>
      <c r="M9" s="42" t="s">
        <v>358</v>
      </c>
      <c r="N9" s="42" t="s">
        <v>217</v>
      </c>
      <c r="O9" s="42" t="s">
        <v>40</v>
      </c>
      <c r="P9" s="28" t="s">
        <v>41</v>
      </c>
      <c r="Q9" s="39" t="s">
        <v>112</v>
      </c>
      <c r="R9" s="28" t="s">
        <v>43</v>
      </c>
      <c r="S9" s="28" t="s">
        <v>44</v>
      </c>
      <c r="T9" s="29" t="n">
        <v>45719</v>
      </c>
      <c r="U9" s="28" t="str">
        <f aca="false">CCL[[#This Row],[Unidade]]&amp; RIGHT("000" &amp; ROW(), 3)</f>
        <v>CCL009</v>
      </c>
    </row>
    <row r="10" customFormat="false" ht="13.5" hidden="false" customHeight="true" outlineLevel="0" collapsed="false">
      <c r="A10" s="22" t="s">
        <v>342</v>
      </c>
      <c r="B10" s="23" t="n">
        <v>1342.04715555556</v>
      </c>
      <c r="C10" s="23" t="n">
        <v>5657.95</v>
      </c>
      <c r="D10" s="24" t="n">
        <v>1</v>
      </c>
      <c r="E10" s="25" t="s">
        <v>376</v>
      </c>
      <c r="F10" s="28" t="s">
        <v>194</v>
      </c>
      <c r="G10" s="45" t="s">
        <v>377</v>
      </c>
      <c r="H10" s="42" t="s">
        <v>353</v>
      </c>
      <c r="I10" s="42" t="s">
        <v>354</v>
      </c>
      <c r="J10" s="42" t="s">
        <v>378</v>
      </c>
      <c r="K10" s="42" t="s">
        <v>356</v>
      </c>
      <c r="L10" s="42" t="s">
        <v>366</v>
      </c>
      <c r="M10" s="42" t="s">
        <v>358</v>
      </c>
      <c r="N10" s="42" t="s">
        <v>217</v>
      </c>
      <c r="O10" s="42" t="s">
        <v>40</v>
      </c>
      <c r="P10" s="28" t="s">
        <v>41</v>
      </c>
      <c r="Q10" s="39" t="s">
        <v>112</v>
      </c>
      <c r="R10" s="28" t="s">
        <v>43</v>
      </c>
      <c r="S10" s="28" t="s">
        <v>44</v>
      </c>
      <c r="T10" s="29" t="n">
        <v>45719</v>
      </c>
      <c r="U10" s="28" t="str">
        <f aca="false">CCL[[#This Row],[Unidade]]&amp; RIGHT("000" &amp; ROW(), 3)</f>
        <v>CCL010</v>
      </c>
    </row>
    <row r="11" customFormat="false" ht="13.5" hidden="false" customHeight="true" outlineLevel="0" collapsed="false">
      <c r="A11" s="22" t="s">
        <v>342</v>
      </c>
      <c r="B11" s="23" t="n">
        <v>4313.723</v>
      </c>
      <c r="C11" s="23" t="n">
        <v>18186.28</v>
      </c>
      <c r="D11" s="24" t="n">
        <v>1</v>
      </c>
      <c r="E11" s="25" t="s">
        <v>379</v>
      </c>
      <c r="F11" s="28" t="s">
        <v>267</v>
      </c>
      <c r="G11" s="45" t="s">
        <v>380</v>
      </c>
      <c r="H11" s="42" t="s">
        <v>381</v>
      </c>
      <c r="I11" s="42" t="s">
        <v>382</v>
      </c>
      <c r="J11" s="42" t="s">
        <v>383</v>
      </c>
      <c r="K11" s="42" t="s">
        <v>384</v>
      </c>
      <c r="L11" s="42" t="s">
        <v>385</v>
      </c>
      <c r="M11" s="42" t="s">
        <v>386</v>
      </c>
      <c r="N11" s="42" t="s">
        <v>375</v>
      </c>
      <c r="O11" s="42" t="s">
        <v>40</v>
      </c>
      <c r="P11" s="28" t="s">
        <v>276</v>
      </c>
      <c r="Q11" s="39" t="s">
        <v>112</v>
      </c>
      <c r="R11" s="28" t="n">
        <v>8282</v>
      </c>
      <c r="S11" s="28" t="s">
        <v>44</v>
      </c>
      <c r="T11" s="29" t="n">
        <v>45719</v>
      </c>
      <c r="U11" s="28" t="str">
        <f aca="false">CCL[[#This Row],[Unidade]]&amp; RIGHT("000" &amp; ROW(), 3)</f>
        <v>CCL011</v>
      </c>
    </row>
    <row r="12" customFormat="false" ht="13.5" hidden="false" customHeight="true" outlineLevel="0" collapsed="false">
      <c r="A12" s="22" t="s">
        <v>342</v>
      </c>
      <c r="B12" s="23" t="n">
        <v>1917.21022222222</v>
      </c>
      <c r="C12" s="23" t="n">
        <v>8082.79</v>
      </c>
      <c r="D12" s="24" t="n">
        <v>1</v>
      </c>
      <c r="E12" s="25" t="s">
        <v>387</v>
      </c>
      <c r="F12" s="28" t="s">
        <v>163</v>
      </c>
      <c r="G12" s="45" t="s">
        <v>388</v>
      </c>
      <c r="H12" s="42" t="s">
        <v>389</v>
      </c>
      <c r="I12" s="42" t="s">
        <v>390</v>
      </c>
      <c r="J12" s="42" t="s">
        <v>391</v>
      </c>
      <c r="K12" s="42" t="s">
        <v>392</v>
      </c>
      <c r="L12" s="42" t="s">
        <v>393</v>
      </c>
      <c r="M12" s="42" t="s">
        <v>358</v>
      </c>
      <c r="N12" s="42" t="s">
        <v>104</v>
      </c>
      <c r="O12" s="42" t="s">
        <v>40</v>
      </c>
      <c r="P12" s="28" t="s">
        <v>41</v>
      </c>
      <c r="Q12" s="39" t="s">
        <v>112</v>
      </c>
      <c r="R12" s="28" t="s">
        <v>43</v>
      </c>
      <c r="S12" s="28" t="s">
        <v>44</v>
      </c>
      <c r="T12" s="29" t="n">
        <v>45719</v>
      </c>
      <c r="U12" s="28" t="str">
        <f aca="false">CCL[[#This Row],[Unidade]]&amp; RIGHT("000" &amp; ROW(), 3)</f>
        <v>CCL012</v>
      </c>
    </row>
    <row r="13" customFormat="false" ht="13.5" hidden="false" customHeight="true" outlineLevel="0" collapsed="false">
      <c r="A13" s="22" t="s">
        <v>342</v>
      </c>
      <c r="B13" s="23" t="n">
        <v>1342.04715555556</v>
      </c>
      <c r="C13" s="23" t="n">
        <v>5657.95</v>
      </c>
      <c r="D13" s="24" t="n">
        <v>1</v>
      </c>
      <c r="E13" s="25" t="s">
        <v>387</v>
      </c>
      <c r="F13" s="28" t="s">
        <v>163</v>
      </c>
      <c r="G13" s="45" t="s">
        <v>388</v>
      </c>
      <c r="H13" s="42" t="s">
        <v>389</v>
      </c>
      <c r="I13" s="42" t="s">
        <v>390</v>
      </c>
      <c r="J13" s="42" t="s">
        <v>391</v>
      </c>
      <c r="K13" s="42" t="s">
        <v>392</v>
      </c>
      <c r="L13" s="42" t="s">
        <v>357</v>
      </c>
      <c r="M13" s="42" t="s">
        <v>358</v>
      </c>
      <c r="N13" s="42" t="s">
        <v>104</v>
      </c>
      <c r="O13" s="42" t="s">
        <v>40</v>
      </c>
      <c r="P13" s="28" t="s">
        <v>41</v>
      </c>
      <c r="Q13" s="39" t="s">
        <v>112</v>
      </c>
      <c r="R13" s="28" t="s">
        <v>43</v>
      </c>
      <c r="S13" s="28" t="s">
        <v>44</v>
      </c>
      <c r="T13" s="29" t="n">
        <v>45719</v>
      </c>
      <c r="U13" s="28" t="str">
        <f aca="false">CCL[[#This Row],[Unidade]]&amp; RIGHT("000" &amp; ROW(), 3)</f>
        <v>CCL013</v>
      </c>
    </row>
    <row r="14" customFormat="false" ht="13.5" hidden="false" customHeight="true" outlineLevel="0" collapsed="false">
      <c r="A14" s="22" t="s">
        <v>342</v>
      </c>
      <c r="B14" s="23" t="n">
        <v>766.884088888889</v>
      </c>
      <c r="C14" s="23" t="n">
        <v>3233.12</v>
      </c>
      <c r="D14" s="24" t="n">
        <v>1</v>
      </c>
      <c r="E14" s="25" t="s">
        <v>387</v>
      </c>
      <c r="F14" s="28" t="s">
        <v>179</v>
      </c>
      <c r="G14" s="45" t="s">
        <v>388</v>
      </c>
      <c r="H14" s="42" t="s">
        <v>389</v>
      </c>
      <c r="I14" s="42" t="s">
        <v>390</v>
      </c>
      <c r="J14" s="42" t="s">
        <v>391</v>
      </c>
      <c r="K14" s="42" t="s">
        <v>392</v>
      </c>
      <c r="L14" s="42" t="s">
        <v>393</v>
      </c>
      <c r="M14" s="42" t="s">
        <v>358</v>
      </c>
      <c r="N14" s="42" t="s">
        <v>104</v>
      </c>
      <c r="O14" s="42" t="s">
        <v>40</v>
      </c>
      <c r="P14" s="28" t="s">
        <v>41</v>
      </c>
      <c r="Q14" s="39" t="s">
        <v>112</v>
      </c>
      <c r="R14" s="28" t="s">
        <v>43</v>
      </c>
      <c r="S14" s="28" t="s">
        <v>44</v>
      </c>
      <c r="T14" s="29" t="n">
        <v>45719</v>
      </c>
      <c r="U14" s="28" t="str">
        <f aca="false">CCL[[#This Row],[Unidade]]&amp; RIGHT("000" &amp; ROW(), 3)</f>
        <v>CCL014</v>
      </c>
    </row>
    <row r="15" customFormat="false" ht="13.5" hidden="false" customHeight="true" outlineLevel="0" collapsed="false">
      <c r="A15" s="22" t="s">
        <v>342</v>
      </c>
      <c r="B15" s="23" t="n">
        <v>2875.81533333333</v>
      </c>
      <c r="C15" s="23" t="n">
        <v>12124.18</v>
      </c>
      <c r="D15" s="24" t="n">
        <v>1</v>
      </c>
      <c r="E15" s="25" t="s">
        <v>394</v>
      </c>
      <c r="F15" s="28" t="s">
        <v>31</v>
      </c>
      <c r="G15" s="45" t="s">
        <v>388</v>
      </c>
      <c r="H15" s="42" t="s">
        <v>395</v>
      </c>
      <c r="I15" s="42" t="s">
        <v>396</v>
      </c>
      <c r="J15" s="42" t="s">
        <v>397</v>
      </c>
      <c r="K15" s="42" t="s">
        <v>398</v>
      </c>
      <c r="L15" s="42" t="s">
        <v>393</v>
      </c>
      <c r="M15" s="42" t="s">
        <v>358</v>
      </c>
      <c r="N15" s="42" t="s">
        <v>104</v>
      </c>
      <c r="O15" s="42" t="s">
        <v>40</v>
      </c>
      <c r="P15" s="28" t="s">
        <v>41</v>
      </c>
      <c r="Q15" s="39" t="s">
        <v>112</v>
      </c>
      <c r="R15" s="28" t="s">
        <v>43</v>
      </c>
      <c r="S15" s="28" t="s">
        <v>44</v>
      </c>
      <c r="T15" s="29" t="n">
        <v>45719</v>
      </c>
      <c r="U15" s="28" t="str">
        <f aca="false">CCL[[#This Row],[Unidade]]&amp; RIGHT("000" &amp; ROW(), 3)</f>
        <v>CCL015</v>
      </c>
    </row>
    <row r="16" customFormat="false" ht="13.5" hidden="false" customHeight="true" outlineLevel="0" collapsed="false">
      <c r="A16" s="22" t="s">
        <v>342</v>
      </c>
      <c r="B16" s="23" t="n">
        <v>1500000</v>
      </c>
      <c r="C16" s="23" t="n">
        <v>0</v>
      </c>
      <c r="D16" s="24" t="n">
        <v>3</v>
      </c>
      <c r="E16" s="25" t="s">
        <v>399</v>
      </c>
      <c r="F16" s="28" t="s">
        <v>400</v>
      </c>
      <c r="G16" s="45" t="s">
        <v>401</v>
      </c>
      <c r="H16" s="42" t="s">
        <v>402</v>
      </c>
      <c r="I16" s="42" t="s">
        <v>403</v>
      </c>
      <c r="J16" s="42" t="s">
        <v>404</v>
      </c>
      <c r="K16" s="42" t="s">
        <v>405</v>
      </c>
      <c r="L16" s="42" t="s">
        <v>402</v>
      </c>
      <c r="M16" s="42" t="s">
        <v>386</v>
      </c>
      <c r="N16" s="42" t="s">
        <v>375</v>
      </c>
      <c r="O16" s="42" t="s">
        <v>40</v>
      </c>
      <c r="P16" s="28" t="s">
        <v>276</v>
      </c>
      <c r="Q16" s="39" t="s">
        <v>112</v>
      </c>
      <c r="R16" s="28" t="s">
        <v>43</v>
      </c>
      <c r="S16" s="25" t="s">
        <v>406</v>
      </c>
      <c r="T16" s="29" t="n">
        <v>45719</v>
      </c>
      <c r="U16" s="28" t="str">
        <f aca="false">CCL[[#This Row],[Unidade]]&amp; RIGHT("000" &amp; ROW(), 3)</f>
        <v>CCL016</v>
      </c>
    </row>
    <row r="17" customFormat="false" ht="13.5" hidden="false" customHeight="true" outlineLevel="0" collapsed="false">
      <c r="A17" s="22" t="s">
        <v>342</v>
      </c>
      <c r="B17" s="23" t="n">
        <v>6710.23577777778</v>
      </c>
      <c r="C17" s="23" t="n">
        <v>28289.76</v>
      </c>
      <c r="D17" s="24" t="n">
        <v>1</v>
      </c>
      <c r="E17" s="25" t="s">
        <v>407</v>
      </c>
      <c r="F17" s="28" t="s">
        <v>194</v>
      </c>
      <c r="G17" s="45" t="s">
        <v>408</v>
      </c>
      <c r="H17" s="42" t="s">
        <v>409</v>
      </c>
      <c r="I17" s="42" t="s">
        <v>410</v>
      </c>
      <c r="J17" s="42" t="s">
        <v>411</v>
      </c>
      <c r="K17" s="42" t="s">
        <v>412</v>
      </c>
      <c r="L17" s="42" t="s">
        <v>413</v>
      </c>
      <c r="M17" s="42" t="s">
        <v>386</v>
      </c>
      <c r="N17" s="42" t="s">
        <v>375</v>
      </c>
      <c r="O17" s="42" t="s">
        <v>40</v>
      </c>
      <c r="P17" s="28" t="s">
        <v>41</v>
      </c>
      <c r="Q17" s="39" t="s">
        <v>112</v>
      </c>
      <c r="R17" s="28" t="s">
        <v>43</v>
      </c>
      <c r="S17" s="28" t="s">
        <v>44</v>
      </c>
      <c r="T17" s="29" t="n">
        <v>45719</v>
      </c>
      <c r="U17" s="28" t="str">
        <f aca="false">CCL[[#This Row],[Unidade]]&amp; RIGHT("000" &amp; ROW(), 3)</f>
        <v>CCL017</v>
      </c>
    </row>
    <row r="18" customFormat="false" ht="13.5" hidden="false" customHeight="true" outlineLevel="0" collapsed="false">
      <c r="A18" s="22" t="s">
        <v>342</v>
      </c>
      <c r="B18" s="23" t="n">
        <v>5751.63066666667</v>
      </c>
      <c r="C18" s="23" t="n">
        <v>24248.37</v>
      </c>
      <c r="D18" s="24" t="n">
        <v>1</v>
      </c>
      <c r="E18" s="25" t="s">
        <v>414</v>
      </c>
      <c r="F18" s="28" t="s">
        <v>144</v>
      </c>
      <c r="G18" s="45" t="s">
        <v>415</v>
      </c>
      <c r="H18" s="42" t="s">
        <v>416</v>
      </c>
      <c r="I18" s="42" t="s">
        <v>417</v>
      </c>
      <c r="J18" s="42" t="s">
        <v>418</v>
      </c>
      <c r="K18" s="42" t="s">
        <v>419</v>
      </c>
      <c r="L18" s="42" t="s">
        <v>420</v>
      </c>
      <c r="M18" s="42" t="s">
        <v>386</v>
      </c>
      <c r="N18" s="42" t="s">
        <v>375</v>
      </c>
      <c r="O18" s="42" t="s">
        <v>40</v>
      </c>
      <c r="P18" s="28" t="s">
        <v>41</v>
      </c>
      <c r="Q18" s="39" t="s">
        <v>112</v>
      </c>
      <c r="R18" s="28" t="s">
        <v>43</v>
      </c>
      <c r="S18" s="28" t="s">
        <v>44</v>
      </c>
      <c r="T18" s="29" t="n">
        <v>45719</v>
      </c>
      <c r="U18" s="28" t="str">
        <f aca="false">CCL[[#This Row],[Unidade]]&amp; RIGHT("000" &amp; ROW(), 3)</f>
        <v>CCL018</v>
      </c>
    </row>
    <row r="19" customFormat="false" ht="13.5" hidden="false" customHeight="true" outlineLevel="0" collapsed="false">
      <c r="A19" s="22" t="s">
        <v>342</v>
      </c>
      <c r="B19" s="23" t="n">
        <v>2875.81533333333</v>
      </c>
      <c r="C19" s="23" t="n">
        <v>12124.18</v>
      </c>
      <c r="D19" s="24" t="n">
        <v>1</v>
      </c>
      <c r="E19" s="25" t="s">
        <v>414</v>
      </c>
      <c r="F19" s="28" t="s">
        <v>144</v>
      </c>
      <c r="G19" s="45" t="s">
        <v>415</v>
      </c>
      <c r="H19" s="42" t="s">
        <v>416</v>
      </c>
      <c r="I19" s="42" t="s">
        <v>417</v>
      </c>
      <c r="J19" s="42" t="s">
        <v>418</v>
      </c>
      <c r="K19" s="42" t="s">
        <v>419</v>
      </c>
      <c r="L19" s="42" t="s">
        <v>385</v>
      </c>
      <c r="M19" s="42" t="s">
        <v>386</v>
      </c>
      <c r="N19" s="42" t="s">
        <v>375</v>
      </c>
      <c r="O19" s="42" t="s">
        <v>40</v>
      </c>
      <c r="P19" s="28" t="s">
        <v>41</v>
      </c>
      <c r="Q19" s="39" t="s">
        <v>112</v>
      </c>
      <c r="R19" s="28" t="s">
        <v>43</v>
      </c>
      <c r="S19" s="28" t="s">
        <v>44</v>
      </c>
      <c r="T19" s="29" t="n">
        <v>45719</v>
      </c>
      <c r="U19" s="28" t="str">
        <f aca="false">CCL[[#This Row],[Unidade]]&amp; RIGHT("000" &amp; ROW(), 3)</f>
        <v>CCL019</v>
      </c>
    </row>
    <row r="20" customFormat="false" ht="13.5" hidden="false" customHeight="true" outlineLevel="0" collapsed="false">
      <c r="A20" s="22" t="s">
        <v>342</v>
      </c>
      <c r="B20" s="23" t="n">
        <v>958.605111111111</v>
      </c>
      <c r="C20" s="23" t="n">
        <v>4041.39</v>
      </c>
      <c r="D20" s="24" t="n">
        <v>1</v>
      </c>
      <c r="E20" s="25" t="s">
        <v>414</v>
      </c>
      <c r="F20" s="28" t="s">
        <v>46</v>
      </c>
      <c r="G20" s="45" t="s">
        <v>415</v>
      </c>
      <c r="H20" s="42" t="s">
        <v>416</v>
      </c>
      <c r="I20" s="42" t="s">
        <v>417</v>
      </c>
      <c r="J20" s="42" t="s">
        <v>418</v>
      </c>
      <c r="K20" s="42" t="s">
        <v>419</v>
      </c>
      <c r="L20" s="42" t="s">
        <v>420</v>
      </c>
      <c r="M20" s="42" t="s">
        <v>386</v>
      </c>
      <c r="N20" s="42" t="s">
        <v>375</v>
      </c>
      <c r="O20" s="42" t="s">
        <v>40</v>
      </c>
      <c r="P20" s="28" t="s">
        <v>41</v>
      </c>
      <c r="Q20" s="39" t="s">
        <v>112</v>
      </c>
      <c r="R20" s="28" t="s">
        <v>43</v>
      </c>
      <c r="S20" s="28" t="s">
        <v>44</v>
      </c>
      <c r="T20" s="29" t="n">
        <v>45719</v>
      </c>
      <c r="U20" s="28" t="str">
        <f aca="false">CCL[[#This Row],[Unidade]]&amp; RIGHT("000" &amp; ROW(), 3)</f>
        <v>CCL020</v>
      </c>
    </row>
    <row r="21" customFormat="false" ht="13.5" hidden="false" customHeight="true" outlineLevel="0" collapsed="false">
      <c r="A21" s="22" t="s">
        <v>342</v>
      </c>
      <c r="B21" s="23" t="n">
        <v>22047.9175555556</v>
      </c>
      <c r="C21" s="23" t="n">
        <v>92952.08</v>
      </c>
      <c r="D21" s="24" t="n">
        <v>1</v>
      </c>
      <c r="E21" s="25" t="s">
        <v>421</v>
      </c>
      <c r="F21" s="28" t="s">
        <v>144</v>
      </c>
      <c r="G21" s="45" t="s">
        <v>422</v>
      </c>
      <c r="H21" s="42" t="s">
        <v>423</v>
      </c>
      <c r="I21" s="42" t="s">
        <v>424</v>
      </c>
      <c r="J21" s="42" t="s">
        <v>425</v>
      </c>
      <c r="K21" s="42" t="s">
        <v>426</v>
      </c>
      <c r="L21" s="42" t="s">
        <v>427</v>
      </c>
      <c r="M21" s="42" t="s">
        <v>386</v>
      </c>
      <c r="N21" s="42" t="s">
        <v>375</v>
      </c>
      <c r="O21" s="42" t="s">
        <v>40</v>
      </c>
      <c r="P21" s="28" t="s">
        <v>41</v>
      </c>
      <c r="Q21" s="39" t="s">
        <v>112</v>
      </c>
      <c r="R21" s="28" t="s">
        <v>43</v>
      </c>
      <c r="S21" s="28" t="s">
        <v>44</v>
      </c>
      <c r="T21" s="29" t="n">
        <v>45719</v>
      </c>
      <c r="U21" s="28" t="str">
        <f aca="false">CCL[[#This Row],[Unidade]]&amp; RIGHT("000" &amp; ROW(), 3)</f>
        <v>CCL021</v>
      </c>
    </row>
    <row r="22" customFormat="false" ht="13.5" hidden="false" customHeight="true" outlineLevel="0" collapsed="false">
      <c r="A22" s="22" t="s">
        <v>342</v>
      </c>
      <c r="B22" s="23" t="n">
        <v>85000</v>
      </c>
      <c r="C22" s="23" t="n">
        <v>0</v>
      </c>
      <c r="D22" s="24" t="n">
        <v>3</v>
      </c>
      <c r="E22" s="25" t="s">
        <v>421</v>
      </c>
      <c r="F22" s="28" t="s">
        <v>144</v>
      </c>
      <c r="G22" s="45" t="s">
        <v>422</v>
      </c>
      <c r="H22" s="42" t="s">
        <v>423</v>
      </c>
      <c r="I22" s="42" t="s">
        <v>424</v>
      </c>
      <c r="J22" s="42" t="s">
        <v>425</v>
      </c>
      <c r="K22" s="42" t="s">
        <v>426</v>
      </c>
      <c r="L22" s="42" t="s">
        <v>427</v>
      </c>
      <c r="M22" s="42" t="s">
        <v>386</v>
      </c>
      <c r="N22" s="42" t="s">
        <v>375</v>
      </c>
      <c r="O22" s="42" t="s">
        <v>40</v>
      </c>
      <c r="P22" s="28" t="s">
        <v>41</v>
      </c>
      <c r="Q22" s="39" t="s">
        <v>112</v>
      </c>
      <c r="R22" s="28" t="s">
        <v>43</v>
      </c>
      <c r="S22" s="28" t="s">
        <v>44</v>
      </c>
      <c r="T22" s="29" t="n">
        <v>45719</v>
      </c>
      <c r="U22" s="28" t="str">
        <f aca="false">CCL[[#This Row],[Unidade]]&amp; RIGHT("000" &amp; ROW(), 3)</f>
        <v>CCL022</v>
      </c>
    </row>
    <row r="23" customFormat="false" ht="13.5" hidden="false" customHeight="true" outlineLevel="0" collapsed="false">
      <c r="A23" s="22" t="s">
        <v>342</v>
      </c>
      <c r="B23" s="23" t="n">
        <v>250000</v>
      </c>
      <c r="C23" s="23" t="n">
        <v>0</v>
      </c>
      <c r="D23" s="24" t="n">
        <v>3</v>
      </c>
      <c r="E23" s="25" t="s">
        <v>428</v>
      </c>
      <c r="F23" s="28" t="s">
        <v>400</v>
      </c>
      <c r="G23" s="45" t="s">
        <v>429</v>
      </c>
      <c r="H23" s="42" t="s">
        <v>430</v>
      </c>
      <c r="I23" s="42" t="s">
        <v>431</v>
      </c>
      <c r="J23" s="42" t="s">
        <v>432</v>
      </c>
      <c r="K23" s="42" t="s">
        <v>430</v>
      </c>
      <c r="L23" s="42" t="s">
        <v>433</v>
      </c>
      <c r="M23" s="42" t="s">
        <v>386</v>
      </c>
      <c r="N23" s="42" t="s">
        <v>375</v>
      </c>
      <c r="O23" s="42" t="s">
        <v>40</v>
      </c>
      <c r="P23" s="28" t="s">
        <v>276</v>
      </c>
      <c r="Q23" s="39" t="s">
        <v>112</v>
      </c>
      <c r="R23" s="28" t="s">
        <v>43</v>
      </c>
      <c r="S23" s="25" t="s">
        <v>406</v>
      </c>
      <c r="T23" s="29" t="n">
        <v>45719</v>
      </c>
      <c r="U23" s="28" t="str">
        <f aca="false">CCL[[#This Row],[Unidade]]&amp; RIGHT("000" &amp; ROW(), 3)</f>
        <v>CCL023</v>
      </c>
    </row>
    <row r="24" customFormat="false" ht="13.5" hidden="false" customHeight="true" outlineLevel="0" collapsed="false">
      <c r="A24" s="22" t="s">
        <v>342</v>
      </c>
      <c r="B24" s="23" t="n">
        <v>500000</v>
      </c>
      <c r="C24" s="23" t="n">
        <v>0</v>
      </c>
      <c r="D24" s="24" t="n">
        <v>3</v>
      </c>
      <c r="E24" s="25" t="s">
        <v>434</v>
      </c>
      <c r="F24" s="28" t="s">
        <v>400</v>
      </c>
      <c r="G24" s="45" t="s">
        <v>435</v>
      </c>
      <c r="H24" s="42" t="s">
        <v>436</v>
      </c>
      <c r="I24" s="42" t="s">
        <v>437</v>
      </c>
      <c r="J24" s="42" t="s">
        <v>438</v>
      </c>
      <c r="K24" s="42" t="s">
        <v>439</v>
      </c>
      <c r="L24" s="45" t="s">
        <v>440</v>
      </c>
      <c r="M24" s="42" t="s">
        <v>386</v>
      </c>
      <c r="N24" s="42" t="s">
        <v>375</v>
      </c>
      <c r="O24" s="42" t="s">
        <v>40</v>
      </c>
      <c r="P24" s="28" t="s">
        <v>276</v>
      </c>
      <c r="Q24" s="39" t="s">
        <v>112</v>
      </c>
      <c r="R24" s="28" t="s">
        <v>43</v>
      </c>
      <c r="S24" s="25" t="s">
        <v>406</v>
      </c>
      <c r="T24" s="29" t="n">
        <v>45719</v>
      </c>
      <c r="U24" s="28" t="str">
        <f aca="false">CCL[[#This Row],[Unidade]]&amp; RIGHT("000" &amp; ROW(), 3)</f>
        <v>CCL024</v>
      </c>
    </row>
    <row r="25" customFormat="false" ht="13.5" hidden="false" customHeight="true" outlineLevel="0" collapsed="false">
      <c r="A25" s="22" t="s">
        <v>342</v>
      </c>
      <c r="B25" s="23" t="n">
        <v>650000</v>
      </c>
      <c r="C25" s="23" t="n">
        <v>0</v>
      </c>
      <c r="D25" s="24" t="n">
        <v>3</v>
      </c>
      <c r="E25" s="25" t="s">
        <v>441</v>
      </c>
      <c r="F25" s="28" t="s">
        <v>400</v>
      </c>
      <c r="G25" s="45" t="s">
        <v>442</v>
      </c>
      <c r="H25" s="42" t="s">
        <v>443</v>
      </c>
      <c r="I25" s="42" t="s">
        <v>444</v>
      </c>
      <c r="J25" s="42" t="s">
        <v>445</v>
      </c>
      <c r="K25" s="42" t="s">
        <v>446</v>
      </c>
      <c r="L25" s="42" t="s">
        <v>447</v>
      </c>
      <c r="M25" s="42" t="s">
        <v>386</v>
      </c>
      <c r="N25" s="42" t="s">
        <v>375</v>
      </c>
      <c r="O25" s="42" t="s">
        <v>40</v>
      </c>
      <c r="P25" s="28" t="s">
        <v>276</v>
      </c>
      <c r="Q25" s="39" t="s">
        <v>112</v>
      </c>
      <c r="R25" s="28" t="s">
        <v>43</v>
      </c>
      <c r="S25" s="25" t="s">
        <v>406</v>
      </c>
      <c r="T25" s="29" t="n">
        <v>45719</v>
      </c>
      <c r="U25" s="28" t="str">
        <f aca="false">CCL[[#This Row],[Unidade]]&amp; RIGHT("000" &amp; ROW(), 3)</f>
        <v>CCL025</v>
      </c>
    </row>
    <row r="26" customFormat="false" ht="13.5" hidden="false" customHeight="true" outlineLevel="0" collapsed="false">
      <c r="A26" s="22" t="s">
        <v>342</v>
      </c>
      <c r="B26" s="23" t="n">
        <v>550000</v>
      </c>
      <c r="C26" s="23" t="n">
        <v>0</v>
      </c>
      <c r="D26" s="24" t="n">
        <v>3</v>
      </c>
      <c r="E26" s="25" t="s">
        <v>448</v>
      </c>
      <c r="F26" s="28" t="s">
        <v>400</v>
      </c>
      <c r="G26" s="45" t="s">
        <v>449</v>
      </c>
      <c r="H26" s="42" t="s">
        <v>450</v>
      </c>
      <c r="I26" s="42" t="s">
        <v>444</v>
      </c>
      <c r="J26" s="42" t="s">
        <v>451</v>
      </c>
      <c r="K26" s="42" t="s">
        <v>446</v>
      </c>
      <c r="L26" s="42" t="s">
        <v>447</v>
      </c>
      <c r="M26" s="42" t="s">
        <v>386</v>
      </c>
      <c r="N26" s="42" t="s">
        <v>375</v>
      </c>
      <c r="O26" s="42" t="s">
        <v>40</v>
      </c>
      <c r="P26" s="28" t="s">
        <v>276</v>
      </c>
      <c r="Q26" s="39" t="s">
        <v>112</v>
      </c>
      <c r="R26" s="28" t="s">
        <v>43</v>
      </c>
      <c r="S26" s="25" t="s">
        <v>406</v>
      </c>
      <c r="T26" s="29" t="n">
        <v>45719</v>
      </c>
      <c r="U26" s="28" t="str">
        <f aca="false">CCL[[#This Row],[Unidade]]&amp; RIGHT("000" &amp; ROW(), 3)</f>
        <v>CCL026</v>
      </c>
    </row>
    <row r="27" customFormat="false" ht="13.5" hidden="false" customHeight="true" outlineLevel="0" collapsed="false">
      <c r="A27" s="22" t="s">
        <v>342</v>
      </c>
      <c r="B27" s="23" t="n">
        <v>3850000</v>
      </c>
      <c r="C27" s="23" t="n">
        <v>0</v>
      </c>
      <c r="D27" s="24" t="n">
        <v>3</v>
      </c>
      <c r="E27" s="25" t="s">
        <v>452</v>
      </c>
      <c r="F27" s="28" t="s">
        <v>400</v>
      </c>
      <c r="G27" s="45" t="s">
        <v>453</v>
      </c>
      <c r="H27" s="42" t="s">
        <v>454</v>
      </c>
      <c r="I27" s="42" t="s">
        <v>455</v>
      </c>
      <c r="J27" s="42" t="s">
        <v>456</v>
      </c>
      <c r="K27" s="42" t="s">
        <v>457</v>
      </c>
      <c r="L27" s="45" t="s">
        <v>440</v>
      </c>
      <c r="M27" s="42" t="s">
        <v>386</v>
      </c>
      <c r="N27" s="42" t="s">
        <v>375</v>
      </c>
      <c r="O27" s="42" t="s">
        <v>40</v>
      </c>
      <c r="P27" s="28" t="s">
        <v>276</v>
      </c>
      <c r="Q27" s="39" t="s">
        <v>112</v>
      </c>
      <c r="R27" s="28" t="s">
        <v>43</v>
      </c>
      <c r="S27" s="25" t="s">
        <v>406</v>
      </c>
      <c r="T27" s="29" t="n">
        <v>45719</v>
      </c>
      <c r="U27" s="28" t="str">
        <f aca="false">CCL[[#This Row],[Unidade]]&amp; RIGHT("000" &amp; ROW(), 3)</f>
        <v>CCL027</v>
      </c>
    </row>
    <row r="28" customFormat="false" ht="13.5" hidden="false" customHeight="true" outlineLevel="0" collapsed="false">
      <c r="A28" s="22" t="s">
        <v>342</v>
      </c>
      <c r="B28" s="23" t="n">
        <v>8000000</v>
      </c>
      <c r="C28" s="23" t="n">
        <v>0</v>
      </c>
      <c r="D28" s="24" t="n">
        <v>3</v>
      </c>
      <c r="E28" s="25" t="s">
        <v>458</v>
      </c>
      <c r="F28" s="28" t="s">
        <v>400</v>
      </c>
      <c r="G28" s="45" t="s">
        <v>459</v>
      </c>
      <c r="H28" s="42" t="s">
        <v>459</v>
      </c>
      <c r="I28" s="42" t="s">
        <v>460</v>
      </c>
      <c r="J28" s="42" t="s">
        <v>461</v>
      </c>
      <c r="K28" s="42" t="s">
        <v>462</v>
      </c>
      <c r="L28" s="45" t="s">
        <v>440</v>
      </c>
      <c r="M28" s="42" t="s">
        <v>386</v>
      </c>
      <c r="N28" s="42" t="s">
        <v>375</v>
      </c>
      <c r="O28" s="42" t="s">
        <v>40</v>
      </c>
      <c r="P28" s="28" t="s">
        <v>276</v>
      </c>
      <c r="Q28" s="39" t="s">
        <v>112</v>
      </c>
      <c r="R28" s="28" t="s">
        <v>43</v>
      </c>
      <c r="S28" s="25" t="s">
        <v>406</v>
      </c>
      <c r="T28" s="29" t="n">
        <v>45719</v>
      </c>
      <c r="U28" s="28" t="str">
        <f aca="false">CCL[[#This Row],[Unidade]]&amp; RIGHT("000" &amp; ROW(), 3)</f>
        <v>CCL028</v>
      </c>
    </row>
    <row r="29" customFormat="false" ht="13.5" hidden="false" customHeight="true" outlineLevel="0" collapsed="false">
      <c r="A29" s="22" t="s">
        <v>342</v>
      </c>
      <c r="B29" s="23" t="n">
        <v>25500</v>
      </c>
      <c r="C29" s="23" t="n">
        <v>0</v>
      </c>
      <c r="D29" s="24" t="n">
        <v>3</v>
      </c>
      <c r="E29" s="25" t="s">
        <v>463</v>
      </c>
      <c r="F29" s="28" t="s">
        <v>267</v>
      </c>
      <c r="G29" s="45" t="s">
        <v>464</v>
      </c>
      <c r="H29" s="42" t="s">
        <v>465</v>
      </c>
      <c r="I29" s="42" t="s">
        <v>466</v>
      </c>
      <c r="J29" s="42" t="s">
        <v>467</v>
      </c>
      <c r="K29" s="42" t="s">
        <v>468</v>
      </c>
      <c r="L29" s="42" t="s">
        <v>427</v>
      </c>
      <c r="M29" s="42" t="s">
        <v>386</v>
      </c>
      <c r="N29" s="42" t="s">
        <v>375</v>
      </c>
      <c r="O29" s="42" t="s">
        <v>469</v>
      </c>
      <c r="P29" s="28" t="s">
        <v>276</v>
      </c>
      <c r="Q29" s="39" t="s">
        <v>112</v>
      </c>
      <c r="R29" s="28" t="s">
        <v>43</v>
      </c>
      <c r="S29" s="28" t="s">
        <v>470</v>
      </c>
      <c r="T29" s="29" t="n">
        <v>45719</v>
      </c>
      <c r="U29" s="28" t="str">
        <f aca="false">CCL[[#This Row],[Unidade]]&amp; RIGHT("000" &amp; ROW(), 3)</f>
        <v>CCL029</v>
      </c>
    </row>
    <row r="30" customFormat="false" ht="13.5" hidden="false" customHeight="true" outlineLevel="0" collapsed="false">
      <c r="A30" s="22" t="s">
        <v>342</v>
      </c>
      <c r="B30" s="23" t="n">
        <v>250000</v>
      </c>
      <c r="C30" s="23" t="n">
        <v>0</v>
      </c>
      <c r="D30" s="24" t="n">
        <v>3</v>
      </c>
      <c r="E30" s="25" t="s">
        <v>471</v>
      </c>
      <c r="F30" s="28" t="s">
        <v>400</v>
      </c>
      <c r="G30" s="45" t="s">
        <v>472</v>
      </c>
      <c r="H30" s="42" t="s">
        <v>473</v>
      </c>
      <c r="I30" s="42" t="s">
        <v>474</v>
      </c>
      <c r="J30" s="42" t="s">
        <v>475</v>
      </c>
      <c r="K30" s="42" t="s">
        <v>476</v>
      </c>
      <c r="L30" s="45" t="s">
        <v>440</v>
      </c>
      <c r="M30" s="42" t="s">
        <v>386</v>
      </c>
      <c r="N30" s="42" t="s">
        <v>375</v>
      </c>
      <c r="O30" s="42" t="s">
        <v>40</v>
      </c>
      <c r="P30" s="28" t="s">
        <v>276</v>
      </c>
      <c r="Q30" s="39" t="s">
        <v>112</v>
      </c>
      <c r="R30" s="28" t="s">
        <v>43</v>
      </c>
      <c r="S30" s="25" t="s">
        <v>470</v>
      </c>
      <c r="T30" s="29" t="n">
        <v>45719</v>
      </c>
      <c r="U30" s="28" t="str">
        <f aca="false">CCL[[#This Row],[Unidade]]&amp; RIGHT("000" &amp; ROW(), 3)</f>
        <v>CCL030</v>
      </c>
    </row>
    <row r="31" customFormat="false" ht="13.5" hidden="false" customHeight="true" outlineLevel="0" collapsed="false">
      <c r="A31" s="22" t="s">
        <v>342</v>
      </c>
      <c r="B31" s="23" t="n">
        <v>500000</v>
      </c>
      <c r="C31" s="23" t="n">
        <v>0</v>
      </c>
      <c r="D31" s="24" t="n">
        <v>3</v>
      </c>
      <c r="E31" s="25" t="s">
        <v>477</v>
      </c>
      <c r="F31" s="28" t="s">
        <v>400</v>
      </c>
      <c r="G31" s="45" t="s">
        <v>478</v>
      </c>
      <c r="H31" s="42" t="s">
        <v>479</v>
      </c>
      <c r="I31" s="42" t="s">
        <v>480</v>
      </c>
      <c r="J31" s="42" t="s">
        <v>481</v>
      </c>
      <c r="K31" s="42" t="s">
        <v>482</v>
      </c>
      <c r="L31" s="45" t="s">
        <v>440</v>
      </c>
      <c r="M31" s="42" t="s">
        <v>386</v>
      </c>
      <c r="N31" s="42" t="s">
        <v>375</v>
      </c>
      <c r="O31" s="42" t="s">
        <v>40</v>
      </c>
      <c r="P31" s="28" t="s">
        <v>276</v>
      </c>
      <c r="Q31" s="39" t="s">
        <v>112</v>
      </c>
      <c r="R31" s="28" t="s">
        <v>43</v>
      </c>
      <c r="S31" s="25" t="s">
        <v>470</v>
      </c>
      <c r="T31" s="29" t="n">
        <v>45719</v>
      </c>
      <c r="U31" s="28" t="str">
        <f aca="false">CCL[[#This Row],[Unidade]]&amp; RIGHT("000" &amp; ROW(), 3)</f>
        <v>CCL031</v>
      </c>
    </row>
    <row r="32" customFormat="false" ht="13.5" hidden="false" customHeight="true" outlineLevel="0" collapsed="false">
      <c r="A32" s="22" t="s">
        <v>342</v>
      </c>
      <c r="B32" s="23" t="n">
        <v>13612.1925777778</v>
      </c>
      <c r="C32" s="23" t="n">
        <v>57387.81</v>
      </c>
      <c r="D32" s="24" t="n">
        <v>1</v>
      </c>
      <c r="E32" s="25" t="s">
        <v>483</v>
      </c>
      <c r="F32" s="28" t="s">
        <v>144</v>
      </c>
      <c r="G32" s="45" t="s">
        <v>484</v>
      </c>
      <c r="H32" s="42" t="s">
        <v>485</v>
      </c>
      <c r="I32" s="42" t="s">
        <v>466</v>
      </c>
      <c r="J32" s="42" t="s">
        <v>486</v>
      </c>
      <c r="K32" s="42" t="s">
        <v>426</v>
      </c>
      <c r="L32" s="42" t="s">
        <v>427</v>
      </c>
      <c r="M32" s="42" t="s">
        <v>386</v>
      </c>
      <c r="N32" s="42" t="s">
        <v>375</v>
      </c>
      <c r="O32" s="42" t="s">
        <v>40</v>
      </c>
      <c r="P32" s="28" t="s">
        <v>41</v>
      </c>
      <c r="Q32" s="39" t="s">
        <v>112</v>
      </c>
      <c r="R32" s="28" t="s">
        <v>43</v>
      </c>
      <c r="S32" s="28" t="s">
        <v>44</v>
      </c>
      <c r="T32" s="29" t="n">
        <v>45719</v>
      </c>
      <c r="U32" s="28" t="str">
        <f aca="false">CCL[[#This Row],[Unidade]]&amp; RIGHT("000" &amp; ROW(), 3)</f>
        <v>CCL032</v>
      </c>
    </row>
    <row r="33" customFormat="false" ht="13.5" hidden="false" customHeight="true" outlineLevel="0" collapsed="false">
      <c r="A33" s="22" t="s">
        <v>342</v>
      </c>
      <c r="B33" s="23"/>
      <c r="C33" s="23"/>
      <c r="D33" s="24"/>
      <c r="E33" s="25"/>
      <c r="F33" s="28"/>
      <c r="G33" s="45"/>
      <c r="H33" s="42"/>
      <c r="I33" s="42"/>
      <c r="J33" s="42"/>
      <c r="K33" s="42"/>
      <c r="L33" s="42"/>
      <c r="M33" s="42"/>
      <c r="N33" s="42"/>
      <c r="O33" s="42"/>
      <c r="P33" s="28"/>
      <c r="Q33" s="28"/>
      <c r="R33" s="28"/>
      <c r="S33" s="28"/>
      <c r="T33" s="29"/>
      <c r="U33" s="28" t="str">
        <f aca="false">CCL[[#This Row],[Unidade]]&amp; RIGHT("000" &amp; ROW(), 3)</f>
        <v>CCL033</v>
      </c>
    </row>
    <row r="34" customFormat="false" ht="13.5" hidden="false" customHeight="true" outlineLevel="0" collapsed="false">
      <c r="A34" s="22" t="s">
        <v>342</v>
      </c>
      <c r="B34" s="23"/>
      <c r="C34" s="23"/>
      <c r="D34" s="24"/>
      <c r="E34" s="25"/>
      <c r="F34" s="28"/>
      <c r="G34" s="45"/>
      <c r="H34" s="42"/>
      <c r="I34" s="42"/>
      <c r="J34" s="42"/>
      <c r="K34" s="42"/>
      <c r="L34" s="42"/>
      <c r="M34" s="42"/>
      <c r="N34" s="42"/>
      <c r="O34" s="42"/>
      <c r="P34" s="28"/>
      <c r="Q34" s="28"/>
      <c r="R34" s="28"/>
      <c r="S34" s="28"/>
      <c r="T34" s="29"/>
      <c r="U34" s="28" t="str">
        <f aca="false">CCL[[#This Row],[Unidade]]&amp; RIGHT("000" &amp; ROW(), 3)</f>
        <v>CCL034</v>
      </c>
    </row>
    <row r="35" customFormat="false" ht="13.5" hidden="false" customHeight="true" outlineLevel="0" collapsed="false">
      <c r="A35" s="22" t="s">
        <v>342</v>
      </c>
      <c r="B35" s="23"/>
      <c r="C35" s="23"/>
      <c r="D35" s="24"/>
      <c r="E35" s="25"/>
      <c r="F35" s="28"/>
      <c r="G35" s="45"/>
      <c r="H35" s="42"/>
      <c r="I35" s="42"/>
      <c r="J35" s="42"/>
      <c r="K35" s="42"/>
      <c r="L35" s="42"/>
      <c r="M35" s="42"/>
      <c r="N35" s="42"/>
      <c r="O35" s="42"/>
      <c r="P35" s="28"/>
      <c r="Q35" s="28"/>
      <c r="R35" s="28"/>
      <c r="S35" s="28"/>
      <c r="T35" s="29"/>
      <c r="U35" s="28" t="str">
        <f aca="false">CCL[[#This Row],[Unidade]]&amp; RIGHT("000" &amp; ROW(), 3)</f>
        <v>CCL035</v>
      </c>
    </row>
    <row r="36" customFormat="false" ht="13.5" hidden="false" customHeight="true" outlineLevel="0" collapsed="false">
      <c r="A36" s="22" t="s">
        <v>342</v>
      </c>
      <c r="B36" s="23"/>
      <c r="C36" s="23"/>
      <c r="D36" s="24"/>
      <c r="E36" s="25"/>
      <c r="F36" s="28"/>
      <c r="G36" s="45"/>
      <c r="H36" s="42"/>
      <c r="I36" s="42"/>
      <c r="J36" s="42"/>
      <c r="K36" s="42"/>
      <c r="L36" s="42"/>
      <c r="M36" s="42"/>
      <c r="N36" s="42"/>
      <c r="O36" s="42"/>
      <c r="P36" s="28"/>
      <c r="Q36" s="28"/>
      <c r="R36" s="28"/>
      <c r="S36" s="28"/>
      <c r="T36" s="29"/>
      <c r="U36" s="28" t="str">
        <f aca="false">CCL[[#This Row],[Unidade]]&amp; RIGHT("000" &amp; ROW(), 3)</f>
        <v>CCL036</v>
      </c>
    </row>
    <row r="37" customFormat="false" ht="13.5" hidden="false" customHeight="true" outlineLevel="0" collapsed="false">
      <c r="A37" s="22" t="s">
        <v>342</v>
      </c>
      <c r="B37" s="23"/>
      <c r="C37" s="23"/>
      <c r="D37" s="24"/>
      <c r="E37" s="25"/>
      <c r="F37" s="28"/>
      <c r="G37" s="45"/>
      <c r="H37" s="42"/>
      <c r="I37" s="42"/>
      <c r="J37" s="42"/>
      <c r="K37" s="42"/>
      <c r="L37" s="42"/>
      <c r="M37" s="42"/>
      <c r="N37" s="42"/>
      <c r="O37" s="42"/>
      <c r="P37" s="28"/>
      <c r="Q37" s="28"/>
      <c r="R37" s="28"/>
      <c r="S37" s="28"/>
      <c r="T37" s="29"/>
      <c r="U37" s="28" t="str">
        <f aca="false">CCL[[#This Row],[Unidade]]&amp; RIGHT("000" &amp; ROW(), 3)</f>
        <v>CCL037</v>
      </c>
    </row>
    <row r="38" customFormat="false" ht="13.5" hidden="false" customHeight="true" outlineLevel="0" collapsed="false">
      <c r="A38" s="22" t="s">
        <v>342</v>
      </c>
      <c r="B38" s="23"/>
      <c r="C38" s="23"/>
      <c r="D38" s="24"/>
      <c r="E38" s="25"/>
      <c r="F38" s="28"/>
      <c r="G38" s="45"/>
      <c r="H38" s="42"/>
      <c r="I38" s="42"/>
      <c r="J38" s="42"/>
      <c r="K38" s="42"/>
      <c r="L38" s="42"/>
      <c r="M38" s="42"/>
      <c r="N38" s="42"/>
      <c r="O38" s="42"/>
      <c r="P38" s="28"/>
      <c r="Q38" s="28"/>
      <c r="R38" s="28"/>
      <c r="S38" s="28"/>
      <c r="T38" s="29"/>
      <c r="U38" s="28" t="str">
        <f aca="false">CCL[[#This Row],[Unidade]]&amp; RIGHT("000" &amp; ROW(), 3)</f>
        <v>CCL038</v>
      </c>
    </row>
    <row r="39" customFormat="false" ht="13.5" hidden="false" customHeight="true" outlineLevel="0" collapsed="false">
      <c r="A39" s="22" t="s">
        <v>342</v>
      </c>
      <c r="B39" s="23"/>
      <c r="C39" s="23"/>
      <c r="D39" s="24"/>
      <c r="E39" s="25"/>
      <c r="F39" s="28"/>
      <c r="G39" s="45"/>
      <c r="H39" s="42"/>
      <c r="I39" s="42"/>
      <c r="J39" s="42"/>
      <c r="K39" s="42"/>
      <c r="L39" s="42"/>
      <c r="M39" s="42"/>
      <c r="N39" s="42"/>
      <c r="O39" s="42"/>
      <c r="P39" s="28"/>
      <c r="Q39" s="28"/>
      <c r="R39" s="28"/>
      <c r="S39" s="28"/>
      <c r="T39" s="29"/>
      <c r="U39" s="28" t="str">
        <f aca="false">CCL[[#This Row],[Unidade]]&amp; RIGHT("000" &amp; ROW(), 3)</f>
        <v>CCL039</v>
      </c>
    </row>
    <row r="40" customFormat="false" ht="13.5" hidden="false" customHeight="true" outlineLevel="0" collapsed="false">
      <c r="A40" s="22" t="s">
        <v>342</v>
      </c>
      <c r="B40" s="23"/>
      <c r="C40" s="23"/>
      <c r="D40" s="24"/>
      <c r="E40" s="25"/>
      <c r="F40" s="28"/>
      <c r="G40" s="45"/>
      <c r="H40" s="42"/>
      <c r="I40" s="42"/>
      <c r="J40" s="42"/>
      <c r="K40" s="42"/>
      <c r="L40" s="42"/>
      <c r="M40" s="42"/>
      <c r="N40" s="42"/>
      <c r="O40" s="42"/>
      <c r="P40" s="28"/>
      <c r="Q40" s="28"/>
      <c r="R40" s="28"/>
      <c r="S40" s="28"/>
      <c r="T40" s="29"/>
      <c r="U40" s="28" t="str">
        <f aca="false">CCL[[#This Row],[Unidade]]&amp; RIGHT("000" &amp; ROW(), 3)</f>
        <v>CCL040</v>
      </c>
    </row>
    <row r="41" customFormat="false" ht="13.5" hidden="false" customHeight="true" outlineLevel="0" collapsed="false">
      <c r="A41" s="22" t="s">
        <v>342</v>
      </c>
      <c r="B41" s="23"/>
      <c r="C41" s="23"/>
      <c r="D41" s="24"/>
      <c r="E41" s="25"/>
      <c r="F41" s="28"/>
      <c r="G41" s="45"/>
      <c r="H41" s="42"/>
      <c r="I41" s="42"/>
      <c r="J41" s="42"/>
      <c r="K41" s="42"/>
      <c r="L41" s="42"/>
      <c r="M41" s="42"/>
      <c r="N41" s="42"/>
      <c r="O41" s="42"/>
      <c r="P41" s="28"/>
      <c r="Q41" s="28"/>
      <c r="R41" s="28"/>
      <c r="S41" s="28"/>
      <c r="T41" s="29"/>
      <c r="U41" s="28" t="str">
        <f aca="false">CCL[[#This Row],[Unidade]]&amp; RIGHT("000" &amp; ROW(), 3)</f>
        <v>CCL041</v>
      </c>
    </row>
    <row r="42" customFormat="false" ht="13.5" hidden="false" customHeight="true" outlineLevel="0" collapsed="false">
      <c r="A42" s="22" t="s">
        <v>342</v>
      </c>
      <c r="B42" s="23"/>
      <c r="C42" s="23"/>
      <c r="D42" s="24"/>
      <c r="E42" s="25"/>
      <c r="F42" s="28"/>
      <c r="G42" s="45"/>
      <c r="H42" s="42"/>
      <c r="I42" s="42"/>
      <c r="J42" s="42"/>
      <c r="K42" s="42"/>
      <c r="L42" s="42"/>
      <c r="M42" s="42"/>
      <c r="N42" s="42"/>
      <c r="O42" s="42"/>
      <c r="P42" s="28"/>
      <c r="Q42" s="28"/>
      <c r="R42" s="28"/>
      <c r="S42" s="28"/>
      <c r="T42" s="29"/>
      <c r="U42" s="28" t="str">
        <f aca="false">CCL[[#This Row],[Unidade]]&amp; RIGHT("000" &amp; ROW(), 3)</f>
        <v>CCL042</v>
      </c>
    </row>
    <row r="43" customFormat="false" ht="13.5" hidden="false" customHeight="true" outlineLevel="0" collapsed="false">
      <c r="A43" s="22" t="s">
        <v>342</v>
      </c>
      <c r="B43" s="23"/>
      <c r="C43" s="23"/>
      <c r="D43" s="24"/>
      <c r="E43" s="25"/>
      <c r="F43" s="28"/>
      <c r="G43" s="45"/>
      <c r="H43" s="42"/>
      <c r="I43" s="42"/>
      <c r="J43" s="42"/>
      <c r="K43" s="42"/>
      <c r="L43" s="42"/>
      <c r="M43" s="42"/>
      <c r="N43" s="42"/>
      <c r="O43" s="42"/>
      <c r="P43" s="28"/>
      <c r="Q43" s="28"/>
      <c r="R43" s="28"/>
      <c r="S43" s="28"/>
      <c r="T43" s="29"/>
      <c r="U43" s="28" t="str">
        <f aca="false">CCL[[#This Row],[Unidade]]&amp; RIGHT("000" &amp; ROW(), 3)</f>
        <v>CCL043</v>
      </c>
    </row>
    <row r="44" customFormat="false" ht="13.5" hidden="false" customHeight="true" outlineLevel="0" collapsed="false">
      <c r="A44" s="22" t="s">
        <v>342</v>
      </c>
      <c r="B44" s="23"/>
      <c r="C44" s="23"/>
      <c r="D44" s="24"/>
      <c r="E44" s="25"/>
      <c r="F44" s="28"/>
      <c r="G44" s="45"/>
      <c r="H44" s="42"/>
      <c r="I44" s="42"/>
      <c r="J44" s="42"/>
      <c r="K44" s="42"/>
      <c r="L44" s="42"/>
      <c r="M44" s="42"/>
      <c r="N44" s="42"/>
      <c r="O44" s="42"/>
      <c r="P44" s="28"/>
      <c r="Q44" s="28"/>
      <c r="R44" s="28"/>
      <c r="S44" s="28"/>
      <c r="T44" s="29"/>
      <c r="U44" s="28" t="str">
        <f aca="false">CCL[[#This Row],[Unidade]]&amp; RIGHT("000" &amp; ROW(), 3)</f>
        <v>CCL044</v>
      </c>
    </row>
    <row r="45" customFormat="false" ht="13.5" hidden="false" customHeight="true" outlineLevel="0" collapsed="false">
      <c r="A45" s="22" t="s">
        <v>342</v>
      </c>
      <c r="B45" s="23"/>
      <c r="C45" s="23"/>
      <c r="D45" s="24"/>
      <c r="E45" s="25"/>
      <c r="F45" s="28"/>
      <c r="G45" s="45"/>
      <c r="H45" s="42"/>
      <c r="I45" s="42"/>
      <c r="J45" s="42"/>
      <c r="K45" s="42"/>
      <c r="L45" s="42"/>
      <c r="M45" s="42"/>
      <c r="N45" s="42"/>
      <c r="O45" s="42"/>
      <c r="P45" s="28"/>
      <c r="Q45" s="28"/>
      <c r="R45" s="28"/>
      <c r="S45" s="28"/>
      <c r="T45" s="29"/>
      <c r="U45" s="28" t="str">
        <f aca="false">CCL[[#This Row],[Unidade]]&amp; RIGHT("000" &amp; ROW(), 3)</f>
        <v>CCL045</v>
      </c>
    </row>
    <row r="46" customFormat="false" ht="13.5" hidden="false" customHeight="true" outlineLevel="0" collapsed="false">
      <c r="A46" s="22" t="s">
        <v>342</v>
      </c>
      <c r="B46" s="23"/>
      <c r="C46" s="23"/>
      <c r="D46" s="24"/>
      <c r="E46" s="25"/>
      <c r="F46" s="28"/>
      <c r="G46" s="45"/>
      <c r="H46" s="42"/>
      <c r="I46" s="42"/>
      <c r="J46" s="42"/>
      <c r="K46" s="42"/>
      <c r="L46" s="42"/>
      <c r="M46" s="42"/>
      <c r="N46" s="42"/>
      <c r="O46" s="42"/>
      <c r="P46" s="28"/>
      <c r="Q46" s="28"/>
      <c r="R46" s="28"/>
      <c r="S46" s="28"/>
      <c r="T46" s="29"/>
      <c r="U46" s="28" t="str">
        <f aca="false">CCL[[#This Row],[Unidade]]&amp; RIGHT("000" &amp; ROW(), 3)</f>
        <v>CCL046</v>
      </c>
    </row>
    <row r="47" customFormat="false" ht="13.5" hidden="false" customHeight="true" outlineLevel="0" collapsed="false">
      <c r="A47" s="22" t="s">
        <v>342</v>
      </c>
      <c r="B47" s="23"/>
      <c r="C47" s="23"/>
      <c r="D47" s="24"/>
      <c r="E47" s="25"/>
      <c r="F47" s="28"/>
      <c r="G47" s="45"/>
      <c r="H47" s="42"/>
      <c r="I47" s="42"/>
      <c r="J47" s="42"/>
      <c r="K47" s="42"/>
      <c r="L47" s="42"/>
      <c r="M47" s="42"/>
      <c r="N47" s="42"/>
      <c r="O47" s="42"/>
      <c r="P47" s="28"/>
      <c r="Q47" s="28"/>
      <c r="R47" s="28"/>
      <c r="S47" s="28"/>
      <c r="T47" s="29"/>
      <c r="U47" s="28" t="str">
        <f aca="false">CCL[[#This Row],[Unidade]]&amp; RIGHT("000" &amp; ROW(), 3)</f>
        <v>CCL047</v>
      </c>
    </row>
    <row r="48" customFormat="false" ht="13.5" hidden="false" customHeight="true" outlineLevel="0" collapsed="false">
      <c r="A48" s="22" t="s">
        <v>342</v>
      </c>
      <c r="B48" s="23"/>
      <c r="C48" s="23"/>
      <c r="D48" s="24"/>
      <c r="E48" s="25"/>
      <c r="F48" s="28"/>
      <c r="G48" s="45"/>
      <c r="H48" s="42"/>
      <c r="I48" s="42"/>
      <c r="J48" s="42"/>
      <c r="K48" s="42"/>
      <c r="L48" s="42"/>
      <c r="M48" s="42"/>
      <c r="N48" s="42"/>
      <c r="O48" s="42"/>
      <c r="P48" s="28"/>
      <c r="Q48" s="28"/>
      <c r="R48" s="28"/>
      <c r="S48" s="28"/>
      <c r="T48" s="29"/>
      <c r="U48" s="28" t="str">
        <f aca="false">CCL[[#This Row],[Unidade]]&amp; RIGHT("000" &amp; ROW(), 3)</f>
        <v>CCL048</v>
      </c>
    </row>
    <row r="49" customFormat="false" ht="13.5" hidden="false" customHeight="true" outlineLevel="0" collapsed="false">
      <c r="A49" s="22" t="s">
        <v>342</v>
      </c>
      <c r="B49" s="23"/>
      <c r="C49" s="23"/>
      <c r="D49" s="24"/>
      <c r="E49" s="25"/>
      <c r="F49" s="28"/>
      <c r="G49" s="45"/>
      <c r="H49" s="42"/>
      <c r="I49" s="42"/>
      <c r="J49" s="42"/>
      <c r="K49" s="42"/>
      <c r="L49" s="42"/>
      <c r="M49" s="42"/>
      <c r="N49" s="42"/>
      <c r="O49" s="42"/>
      <c r="P49" s="28"/>
      <c r="Q49" s="28"/>
      <c r="R49" s="28"/>
      <c r="S49" s="28"/>
      <c r="T49" s="29"/>
      <c r="U49" s="28" t="str">
        <f aca="false">CCL[[#This Row],[Unidade]]&amp; RIGHT("000" &amp; ROW(), 3)</f>
        <v>CCL049</v>
      </c>
    </row>
    <row r="50" customFormat="false" ht="13.5" hidden="false" customHeight="true" outlineLevel="0" collapsed="false">
      <c r="A50" s="22" t="s">
        <v>342</v>
      </c>
      <c r="B50" s="23"/>
      <c r="C50" s="23"/>
      <c r="D50" s="24"/>
      <c r="E50" s="25"/>
      <c r="F50" s="28"/>
      <c r="G50" s="45"/>
      <c r="H50" s="42"/>
      <c r="I50" s="42"/>
      <c r="J50" s="42"/>
      <c r="K50" s="42"/>
      <c r="L50" s="42"/>
      <c r="M50" s="42"/>
      <c r="N50" s="42"/>
      <c r="O50" s="42"/>
      <c r="P50" s="28"/>
      <c r="Q50" s="28"/>
      <c r="R50" s="28"/>
      <c r="S50" s="28"/>
      <c r="T50" s="29"/>
      <c r="U50" s="28" t="str">
        <f aca="false">CCL[[#This Row],[Unidade]]&amp; RIGHT("000" &amp; ROW(), 3)</f>
        <v>CCL050</v>
      </c>
    </row>
  </sheetData>
  <mergeCells count="2">
    <mergeCell ref="E1:K1"/>
    <mergeCell ref="P1:T1"/>
  </mergeCells>
  <conditionalFormatting sqref="B1">
    <cfRule type="cellIs" priority="2" operator="lessThan" aboveAverage="0" equalAverage="0" bottom="0" percent="0" rank="0" text="" dxfId="38">
      <formula>0</formula>
    </cfRule>
  </conditionalFormatting>
  <conditionalFormatting sqref="C1">
    <cfRule type="cellIs" priority="3" operator="lessThan" aboveAverage="0" equalAverage="0" bottom="0" percent="0" rank="0" text="" dxfId="39">
      <formula>0</formula>
    </cfRule>
  </conditionalFormatting>
  <conditionalFormatting sqref="D3:D50">
    <cfRule type="cellIs" priority="4" operator="equal" aboveAverage="0" equalAverage="0" bottom="0" percent="0" rank="0" text="" dxfId="40">
      <formula>3</formula>
    </cfRule>
    <cfRule type="cellIs" priority="5" operator="equal" aboveAverage="0" equalAverage="0" bottom="0" percent="0" rank="0" text="" dxfId="41">
      <formula>2</formula>
    </cfRule>
    <cfRule type="cellIs" priority="6" operator="equal" aboveAverage="0" equalAverage="0" bottom="0" percent="0" rank="0" text="" dxfId="42">
      <formula>1</formula>
    </cfRule>
  </conditionalFormatting>
  <conditionalFormatting sqref="E3:E50">
    <cfRule type="expression" priority="7" aboveAverage="0" equalAverage="0" bottom="0" percent="0" rank="0" text="" dxfId="43">
      <formula>$D3=""</formula>
    </cfRule>
    <cfRule type="expression" priority="8" aboveAverage="0" equalAverage="0" bottom="0" percent="0" rank="0" text="" dxfId="44">
      <formula>$C3=0</formula>
    </cfRule>
    <cfRule type="expression" priority="9" aboveAverage="0" equalAverage="0" bottom="0" percent="0" rank="0" text="" dxfId="45">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1" min="1" style="1" width="15.63"/>
    <col collapsed="false" customWidth="false" hidden="false" outlineLevel="0" max="3" min="2" style="2" width="15.63"/>
    <col collapsed="false" customWidth="true" hidden="false" outlineLevel="0" max="4" min="4" style="44" width="4.63"/>
    <col collapsed="false" customWidth="false" hidden="false" outlineLevel="0" max="19" min="5" style="1" width="15.63"/>
    <col collapsed="false" customWidth="false" hidden="false" outlineLevel="0" max="20" min="20" style="4" width="15.63"/>
    <col collapsed="false" customWidth="false" hidden="false" outlineLevel="0" max="1024" min="21" style="25" width="15.63"/>
  </cols>
  <sheetData>
    <row r="1" s="23" customFormat="true" ht="13.5" hidden="false" customHeight="true" outlineLevel="0" collapsed="false">
      <c r="A1" s="5" t="n">
        <v>534542.361237592</v>
      </c>
      <c r="B1" s="40" t="n">
        <f aca="false">SUM(B3:B99)</f>
        <v>3445943.54876241</v>
      </c>
      <c r="C1" s="7" t="n">
        <f aca="false">A1-SUM(C3:C99)</f>
        <v>0</v>
      </c>
      <c r="D1" s="8" t="s">
        <v>0</v>
      </c>
      <c r="E1" s="9" t="s">
        <v>1</v>
      </c>
      <c r="F1" s="9"/>
      <c r="G1" s="9"/>
      <c r="H1" s="9"/>
      <c r="I1" s="9"/>
      <c r="J1" s="9"/>
      <c r="K1" s="9"/>
      <c r="L1" s="10" t="s">
        <v>2</v>
      </c>
      <c r="M1" s="10" t="s">
        <v>3</v>
      </c>
      <c r="N1" s="10" t="s">
        <v>4</v>
      </c>
      <c r="O1" s="10" t="s">
        <v>5</v>
      </c>
      <c r="P1" s="11" t="s">
        <v>6</v>
      </c>
      <c r="Q1" s="11"/>
      <c r="R1" s="11"/>
      <c r="S1" s="11"/>
      <c r="T1" s="11"/>
      <c r="U1" s="12" t="s">
        <v>7</v>
      </c>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487</v>
      </c>
      <c r="B3" s="23" t="n">
        <v>5103.54876240762</v>
      </c>
      <c r="C3" s="23" t="n">
        <v>196730.501237592</v>
      </c>
      <c r="D3" s="24" t="n">
        <v>1</v>
      </c>
      <c r="E3" s="25" t="s">
        <v>488</v>
      </c>
      <c r="F3" s="25" t="s">
        <v>194</v>
      </c>
      <c r="G3" s="45" t="s">
        <v>489</v>
      </c>
      <c r="H3" s="45" t="s">
        <v>490</v>
      </c>
      <c r="I3" s="45" t="s">
        <v>491</v>
      </c>
      <c r="J3" s="45" t="s">
        <v>492</v>
      </c>
      <c r="K3" s="45" t="s">
        <v>493</v>
      </c>
      <c r="L3" s="45" t="s">
        <v>494</v>
      </c>
      <c r="M3" s="45" t="s">
        <v>495</v>
      </c>
      <c r="N3" s="45" t="s">
        <v>40</v>
      </c>
      <c r="O3" s="45" t="s">
        <v>40</v>
      </c>
      <c r="P3" s="25" t="s">
        <v>41</v>
      </c>
      <c r="Q3" s="25" t="s">
        <v>496</v>
      </c>
      <c r="R3" s="25" t="s">
        <v>43</v>
      </c>
      <c r="S3" s="25" t="s">
        <v>44</v>
      </c>
      <c r="T3" s="55" t="n">
        <v>45691</v>
      </c>
      <c r="U3" s="25" t="str">
        <f aca="false">CER[[#This Row],[Unidade]]&amp; RIGHT("000" &amp; ROW(), 3)</f>
        <v>CER003</v>
      </c>
    </row>
    <row r="4" customFormat="false" ht="13.5" hidden="false" customHeight="true" outlineLevel="0" collapsed="false">
      <c r="A4" s="22" t="s">
        <v>487</v>
      </c>
      <c r="B4" s="23" t="n">
        <v>0</v>
      </c>
      <c r="C4" s="23" t="n">
        <v>21780</v>
      </c>
      <c r="D4" s="24" t="n">
        <v>1</v>
      </c>
      <c r="E4" s="25" t="s">
        <v>488</v>
      </c>
      <c r="F4" s="25" t="s">
        <v>163</v>
      </c>
      <c r="G4" s="45" t="s">
        <v>489</v>
      </c>
      <c r="H4" s="45" t="s">
        <v>490</v>
      </c>
      <c r="I4" s="45" t="s">
        <v>491</v>
      </c>
      <c r="J4" s="45" t="s">
        <v>492</v>
      </c>
      <c r="K4" s="45" t="s">
        <v>493</v>
      </c>
      <c r="L4" s="45" t="s">
        <v>494</v>
      </c>
      <c r="M4" s="45" t="s">
        <v>495</v>
      </c>
      <c r="N4" s="45" t="s">
        <v>40</v>
      </c>
      <c r="O4" s="45" t="s">
        <v>40</v>
      </c>
      <c r="P4" s="25" t="s">
        <v>41</v>
      </c>
      <c r="Q4" s="25" t="s">
        <v>497</v>
      </c>
      <c r="R4" s="25" t="s">
        <v>43</v>
      </c>
      <c r="S4" s="25" t="s">
        <v>44</v>
      </c>
      <c r="T4" s="55" t="n">
        <v>45691</v>
      </c>
      <c r="U4" s="25" t="str">
        <f aca="false">CER[[#This Row],[Unidade]]&amp; RIGHT("000" &amp; ROW(), 3)</f>
        <v>CER004</v>
      </c>
    </row>
    <row r="5" customFormat="false" ht="13.5" hidden="false" customHeight="true" outlineLevel="0" collapsed="false">
      <c r="A5" s="22" t="s">
        <v>487</v>
      </c>
      <c r="B5" s="23" t="n">
        <v>0</v>
      </c>
      <c r="C5" s="23" t="n">
        <v>4455</v>
      </c>
      <c r="D5" s="24" t="n">
        <v>1</v>
      </c>
      <c r="E5" s="25" t="s">
        <v>498</v>
      </c>
      <c r="F5" s="25" t="s">
        <v>163</v>
      </c>
      <c r="G5" s="45" t="s">
        <v>499</v>
      </c>
      <c r="H5" s="45" t="s">
        <v>500</v>
      </c>
      <c r="I5" s="45" t="s">
        <v>501</v>
      </c>
      <c r="J5" s="45" t="s">
        <v>502</v>
      </c>
      <c r="K5" s="45" t="s">
        <v>503</v>
      </c>
      <c r="L5" s="45" t="s">
        <v>494</v>
      </c>
      <c r="M5" s="45" t="s">
        <v>495</v>
      </c>
      <c r="N5" s="45" t="s">
        <v>40</v>
      </c>
      <c r="O5" s="45" t="s">
        <v>40</v>
      </c>
      <c r="P5" s="25" t="s">
        <v>41</v>
      </c>
      <c r="Q5" s="25" t="s">
        <v>497</v>
      </c>
      <c r="R5" s="25" t="s">
        <v>43</v>
      </c>
      <c r="S5" s="25" t="s">
        <v>44</v>
      </c>
      <c r="T5" s="55" t="n">
        <v>45719</v>
      </c>
      <c r="U5" s="25" t="str">
        <f aca="false">CER[[#This Row],[Unidade]]&amp; RIGHT("000" &amp; ROW(), 3)</f>
        <v>CER005</v>
      </c>
    </row>
    <row r="6" customFormat="false" ht="13.5" hidden="false" customHeight="true" outlineLevel="0" collapsed="false">
      <c r="A6" s="22" t="s">
        <v>487</v>
      </c>
      <c r="B6" s="23" t="n">
        <v>0</v>
      </c>
      <c r="C6" s="23" t="n">
        <v>1644.16</v>
      </c>
      <c r="D6" s="24" t="n">
        <v>1</v>
      </c>
      <c r="E6" s="25" t="s">
        <v>498</v>
      </c>
      <c r="F6" s="25" t="s">
        <v>179</v>
      </c>
      <c r="G6" s="45" t="s">
        <v>499</v>
      </c>
      <c r="H6" s="45" t="s">
        <v>500</v>
      </c>
      <c r="I6" s="45" t="s">
        <v>501</v>
      </c>
      <c r="J6" s="45" t="s">
        <v>502</v>
      </c>
      <c r="K6" s="45" t="s">
        <v>503</v>
      </c>
      <c r="L6" s="45" t="s">
        <v>494</v>
      </c>
      <c r="M6" s="45" t="s">
        <v>495</v>
      </c>
      <c r="N6" s="45" t="s">
        <v>40</v>
      </c>
      <c r="O6" s="45" t="s">
        <v>40</v>
      </c>
      <c r="P6" s="25" t="s">
        <v>41</v>
      </c>
      <c r="Q6" s="25" t="s">
        <v>504</v>
      </c>
      <c r="R6" s="25" t="s">
        <v>43</v>
      </c>
      <c r="S6" s="25" t="s">
        <v>44</v>
      </c>
      <c r="T6" s="55" t="n">
        <v>45719</v>
      </c>
      <c r="U6" s="25" t="str">
        <f aca="false">CER[[#This Row],[Unidade]]&amp; RIGHT("000" &amp; ROW(), 3)</f>
        <v>CER006</v>
      </c>
    </row>
    <row r="7" customFormat="false" ht="13.5" hidden="false" customHeight="true" outlineLevel="0" collapsed="false">
      <c r="A7" s="22" t="s">
        <v>487</v>
      </c>
      <c r="B7" s="23" t="n">
        <v>0</v>
      </c>
      <c r="C7" s="23" t="n">
        <v>20000</v>
      </c>
      <c r="D7" s="24" t="n">
        <v>1</v>
      </c>
      <c r="E7" s="25" t="s">
        <v>505</v>
      </c>
      <c r="F7" s="25" t="s">
        <v>144</v>
      </c>
      <c r="G7" s="45" t="s">
        <v>506</v>
      </c>
      <c r="H7" s="45" t="s">
        <v>507</v>
      </c>
      <c r="I7" s="45" t="s">
        <v>508</v>
      </c>
      <c r="J7" s="45" t="s">
        <v>509</v>
      </c>
      <c r="K7" s="45" t="s">
        <v>510</v>
      </c>
      <c r="L7" s="45" t="s">
        <v>511</v>
      </c>
      <c r="M7" s="45" t="s">
        <v>512</v>
      </c>
      <c r="N7" s="45" t="s">
        <v>40</v>
      </c>
      <c r="O7" s="45" t="s">
        <v>40</v>
      </c>
      <c r="P7" s="25" t="s">
        <v>41</v>
      </c>
      <c r="Q7" s="25" t="s">
        <v>513</v>
      </c>
      <c r="R7" s="25" t="s">
        <v>43</v>
      </c>
      <c r="S7" s="25" t="s">
        <v>44</v>
      </c>
      <c r="T7" s="55" t="n">
        <v>45663</v>
      </c>
      <c r="U7" s="25" t="str">
        <f aca="false">CER[[#This Row],[Unidade]]&amp; RIGHT("000" &amp; ROW(), 3)</f>
        <v>CER007</v>
      </c>
    </row>
    <row r="8" customFormat="false" ht="13.5" hidden="false" customHeight="true" outlineLevel="0" collapsed="false">
      <c r="A8" s="22" t="s">
        <v>487</v>
      </c>
      <c r="B8" s="23" t="n">
        <v>0</v>
      </c>
      <c r="C8" s="23" t="n">
        <v>19401.28</v>
      </c>
      <c r="D8" s="24" t="n">
        <v>1</v>
      </c>
      <c r="E8" s="25" t="s">
        <v>505</v>
      </c>
      <c r="F8" s="25" t="s">
        <v>194</v>
      </c>
      <c r="G8" s="45" t="s">
        <v>506</v>
      </c>
      <c r="H8" s="45" t="s">
        <v>507</v>
      </c>
      <c r="I8" s="45" t="s">
        <v>508</v>
      </c>
      <c r="J8" s="45" t="s">
        <v>509</v>
      </c>
      <c r="K8" s="45" t="s">
        <v>510</v>
      </c>
      <c r="L8" s="45" t="s">
        <v>511</v>
      </c>
      <c r="M8" s="45" t="s">
        <v>495</v>
      </c>
      <c r="N8" s="45" t="s">
        <v>40</v>
      </c>
      <c r="O8" s="45" t="s">
        <v>40</v>
      </c>
      <c r="P8" s="25" t="s">
        <v>41</v>
      </c>
      <c r="Q8" s="25" t="s">
        <v>496</v>
      </c>
      <c r="R8" s="25" t="s">
        <v>43</v>
      </c>
      <c r="S8" s="25" t="s">
        <v>44</v>
      </c>
      <c r="T8" s="55" t="n">
        <v>45663</v>
      </c>
      <c r="U8" s="25" t="str">
        <f aca="false">CER[[#This Row],[Unidade]]&amp; RIGHT("000" &amp; ROW(), 3)</f>
        <v>CER008</v>
      </c>
    </row>
    <row r="9" customFormat="false" ht="13.5" hidden="false" customHeight="true" outlineLevel="0" collapsed="false">
      <c r="A9" s="22" t="s">
        <v>487</v>
      </c>
      <c r="B9" s="23" t="n">
        <v>344840</v>
      </c>
      <c r="C9" s="23" t="n">
        <v>15079.2</v>
      </c>
      <c r="D9" s="24" t="n">
        <v>1</v>
      </c>
      <c r="E9" s="25" t="s">
        <v>505</v>
      </c>
      <c r="F9" s="25" t="s">
        <v>267</v>
      </c>
      <c r="G9" s="45" t="s">
        <v>506</v>
      </c>
      <c r="H9" s="45" t="s">
        <v>507</v>
      </c>
      <c r="I9" s="45" t="s">
        <v>508</v>
      </c>
      <c r="J9" s="45" t="s">
        <v>509</v>
      </c>
      <c r="K9" s="45" t="s">
        <v>510</v>
      </c>
      <c r="L9" s="45" t="s">
        <v>514</v>
      </c>
      <c r="M9" s="45" t="s">
        <v>512</v>
      </c>
      <c r="N9" s="45" t="s">
        <v>515</v>
      </c>
      <c r="O9" s="45" t="s">
        <v>40</v>
      </c>
      <c r="P9" s="25" t="s">
        <v>276</v>
      </c>
      <c r="Q9" s="25" t="s">
        <v>516</v>
      </c>
      <c r="R9" s="25" t="n">
        <v>8282</v>
      </c>
      <c r="S9" s="25" t="s">
        <v>44</v>
      </c>
      <c r="T9" s="55" t="n">
        <v>45663</v>
      </c>
      <c r="U9" s="25" t="str">
        <f aca="false">CER[[#This Row],[Unidade]]&amp; RIGHT("000" &amp; ROW(), 3)</f>
        <v>CER009</v>
      </c>
    </row>
    <row r="10" customFormat="false" ht="13.5" hidden="false" customHeight="true" outlineLevel="0" collapsed="false">
      <c r="A10" s="22" t="s">
        <v>487</v>
      </c>
      <c r="B10" s="23" t="n">
        <v>0</v>
      </c>
      <c r="C10" s="23" t="n">
        <v>8910</v>
      </c>
      <c r="D10" s="24" t="n">
        <v>1</v>
      </c>
      <c r="E10" s="25" t="s">
        <v>505</v>
      </c>
      <c r="F10" s="25" t="s">
        <v>163</v>
      </c>
      <c r="G10" s="45" t="s">
        <v>506</v>
      </c>
      <c r="H10" s="45" t="s">
        <v>507</v>
      </c>
      <c r="I10" s="45" t="s">
        <v>508</v>
      </c>
      <c r="J10" s="45" t="s">
        <v>509</v>
      </c>
      <c r="K10" s="45" t="s">
        <v>510</v>
      </c>
      <c r="L10" s="45" t="s">
        <v>511</v>
      </c>
      <c r="M10" s="45" t="s">
        <v>495</v>
      </c>
      <c r="N10" s="45" t="s">
        <v>40</v>
      </c>
      <c r="O10" s="45" t="s">
        <v>40</v>
      </c>
      <c r="P10" s="25" t="s">
        <v>41</v>
      </c>
      <c r="Q10" s="25" t="s">
        <v>497</v>
      </c>
      <c r="R10" s="25" t="s">
        <v>43</v>
      </c>
      <c r="S10" s="25" t="s">
        <v>44</v>
      </c>
      <c r="T10" s="55" t="n">
        <v>45663</v>
      </c>
      <c r="U10" s="25" t="str">
        <f aca="false">CER[[#This Row],[Unidade]]&amp; RIGHT("000" &amp; ROW(), 3)</f>
        <v>CER010</v>
      </c>
    </row>
    <row r="11" customFormat="false" ht="13.5" hidden="false" customHeight="true" outlineLevel="0" collapsed="false">
      <c r="A11" s="22" t="s">
        <v>487</v>
      </c>
      <c r="B11" s="23" t="n">
        <v>0</v>
      </c>
      <c r="C11" s="23" t="n">
        <v>6250</v>
      </c>
      <c r="D11" s="24" t="n">
        <v>1</v>
      </c>
      <c r="E11" s="25" t="s">
        <v>505</v>
      </c>
      <c r="F11" s="25" t="s">
        <v>46</v>
      </c>
      <c r="G11" s="45" t="s">
        <v>506</v>
      </c>
      <c r="H11" s="45" t="s">
        <v>507</v>
      </c>
      <c r="I11" s="45" t="s">
        <v>508</v>
      </c>
      <c r="J11" s="45" t="s">
        <v>509</v>
      </c>
      <c r="K11" s="45" t="s">
        <v>510</v>
      </c>
      <c r="L11" s="45" t="s">
        <v>514</v>
      </c>
      <c r="M11" s="45" t="s">
        <v>512</v>
      </c>
      <c r="N11" s="45" t="s">
        <v>515</v>
      </c>
      <c r="O11" s="45" t="s">
        <v>40</v>
      </c>
      <c r="P11" s="25" t="s">
        <v>41</v>
      </c>
      <c r="Q11" s="25" t="s">
        <v>517</v>
      </c>
      <c r="R11" s="25" t="s">
        <v>43</v>
      </c>
      <c r="S11" s="25" t="s">
        <v>44</v>
      </c>
      <c r="T11" s="55" t="n">
        <v>45663</v>
      </c>
      <c r="U11" s="25" t="str">
        <f aca="false">CER[[#This Row],[Unidade]]&amp; RIGHT("000" &amp; ROW(), 3)</f>
        <v>CER011</v>
      </c>
    </row>
    <row r="12" customFormat="false" ht="13.5" hidden="false" customHeight="true" outlineLevel="0" collapsed="false">
      <c r="A12" s="22" t="s">
        <v>487</v>
      </c>
      <c r="B12" s="23" t="n">
        <v>0</v>
      </c>
      <c r="C12" s="23" t="n">
        <v>1796.72</v>
      </c>
      <c r="D12" s="24" t="n">
        <v>1</v>
      </c>
      <c r="E12" s="25" t="s">
        <v>505</v>
      </c>
      <c r="F12" s="25" t="s">
        <v>179</v>
      </c>
      <c r="G12" s="45" t="s">
        <v>506</v>
      </c>
      <c r="H12" s="45" t="s">
        <v>507</v>
      </c>
      <c r="I12" s="45" t="s">
        <v>508</v>
      </c>
      <c r="J12" s="45" t="s">
        <v>509</v>
      </c>
      <c r="K12" s="45" t="s">
        <v>510</v>
      </c>
      <c r="L12" s="45" t="s">
        <v>511</v>
      </c>
      <c r="M12" s="45" t="s">
        <v>495</v>
      </c>
      <c r="N12" s="45" t="s">
        <v>40</v>
      </c>
      <c r="O12" s="45" t="s">
        <v>40</v>
      </c>
      <c r="P12" s="25" t="s">
        <v>41</v>
      </c>
      <c r="Q12" s="25" t="s">
        <v>504</v>
      </c>
      <c r="R12" s="25" t="s">
        <v>43</v>
      </c>
      <c r="S12" s="25" t="s">
        <v>44</v>
      </c>
      <c r="T12" s="55" t="n">
        <v>45663</v>
      </c>
      <c r="U12" s="25" t="str">
        <f aca="false">CER[[#This Row],[Unidade]]&amp; RIGHT("000" &amp; ROW(), 3)</f>
        <v>CER012</v>
      </c>
    </row>
    <row r="13" customFormat="false" ht="13.5" hidden="false" customHeight="true" outlineLevel="0" collapsed="false">
      <c r="A13" s="22" t="s">
        <v>487</v>
      </c>
      <c r="B13" s="23" t="n">
        <v>0</v>
      </c>
      <c r="C13" s="23" t="n">
        <v>119566.46</v>
      </c>
      <c r="D13" s="24" t="n">
        <v>1</v>
      </c>
      <c r="E13" s="25" t="s">
        <v>518</v>
      </c>
      <c r="F13" s="25" t="s">
        <v>144</v>
      </c>
      <c r="G13" s="45" t="s">
        <v>519</v>
      </c>
      <c r="H13" s="45" t="s">
        <v>520</v>
      </c>
      <c r="I13" s="45" t="s">
        <v>521</v>
      </c>
      <c r="J13" s="45" t="s">
        <v>522</v>
      </c>
      <c r="K13" s="45" t="s">
        <v>523</v>
      </c>
      <c r="L13" s="45" t="s">
        <v>511</v>
      </c>
      <c r="M13" s="45" t="s">
        <v>524</v>
      </c>
      <c r="N13" s="45" t="s">
        <v>40</v>
      </c>
      <c r="O13" s="45" t="s">
        <v>40</v>
      </c>
      <c r="P13" s="25" t="s">
        <v>41</v>
      </c>
      <c r="Q13" s="25" t="s">
        <v>525</v>
      </c>
      <c r="R13" s="25" t="s">
        <v>43</v>
      </c>
      <c r="S13" s="25" t="s">
        <v>44</v>
      </c>
      <c r="T13" s="55" t="n">
        <v>45663</v>
      </c>
      <c r="U13" s="25" t="str">
        <f aca="false">CER[[#This Row],[Unidade]]&amp; RIGHT("000" &amp; ROW(), 3)</f>
        <v>CER013</v>
      </c>
    </row>
    <row r="14" customFormat="false" ht="13.5" hidden="false" customHeight="true" outlineLevel="0" collapsed="false">
      <c r="A14" s="22" t="s">
        <v>487</v>
      </c>
      <c r="B14" s="23" t="n">
        <v>0</v>
      </c>
      <c r="C14" s="23" t="n">
        <v>67599.86</v>
      </c>
      <c r="D14" s="24" t="n">
        <v>1</v>
      </c>
      <c r="E14" s="25" t="s">
        <v>526</v>
      </c>
      <c r="F14" s="25" t="s">
        <v>144</v>
      </c>
      <c r="G14" s="45" t="s">
        <v>527</v>
      </c>
      <c r="H14" s="45" t="s">
        <v>528</v>
      </c>
      <c r="I14" s="45" t="s">
        <v>529</v>
      </c>
      <c r="J14" s="45" t="s">
        <v>530</v>
      </c>
      <c r="K14" s="45" t="s">
        <v>523</v>
      </c>
      <c r="L14" s="45" t="s">
        <v>511</v>
      </c>
      <c r="M14" s="45" t="s">
        <v>495</v>
      </c>
      <c r="N14" s="45" t="s">
        <v>40</v>
      </c>
      <c r="O14" s="45" t="s">
        <v>40</v>
      </c>
      <c r="P14" s="25" t="s">
        <v>41</v>
      </c>
      <c r="Q14" s="25" t="s">
        <v>531</v>
      </c>
      <c r="R14" s="25" t="s">
        <v>43</v>
      </c>
      <c r="S14" s="25" t="s">
        <v>44</v>
      </c>
      <c r="T14" s="55" t="n">
        <v>45663</v>
      </c>
      <c r="U14" s="25" t="str">
        <f aca="false">CER[[#This Row],[Unidade]]&amp; RIGHT("000" &amp; ROW(), 3)</f>
        <v>CER014</v>
      </c>
    </row>
    <row r="15" customFormat="false" ht="13.5" hidden="false" customHeight="true" outlineLevel="0" collapsed="false">
      <c r="A15" s="22" t="s">
        <v>487</v>
      </c>
      <c r="B15" s="23" t="n">
        <v>0</v>
      </c>
      <c r="C15" s="23" t="n">
        <v>990</v>
      </c>
      <c r="D15" s="24" t="n">
        <v>1</v>
      </c>
      <c r="E15" s="25" t="s">
        <v>532</v>
      </c>
      <c r="F15" s="25" t="s">
        <v>163</v>
      </c>
      <c r="G15" s="45" t="s">
        <v>533</v>
      </c>
      <c r="H15" s="45" t="s">
        <v>534</v>
      </c>
      <c r="I15" s="45" t="s">
        <v>535</v>
      </c>
      <c r="J15" s="45" t="s">
        <v>536</v>
      </c>
      <c r="K15" s="45" t="s">
        <v>537</v>
      </c>
      <c r="L15" s="45" t="s">
        <v>494</v>
      </c>
      <c r="M15" s="45" t="s">
        <v>538</v>
      </c>
      <c r="N15" s="45" t="s">
        <v>40</v>
      </c>
      <c r="O15" s="45" t="s">
        <v>40</v>
      </c>
      <c r="P15" s="25" t="s">
        <v>41</v>
      </c>
      <c r="Q15" s="25" t="s">
        <v>497</v>
      </c>
      <c r="R15" s="25" t="s">
        <v>43</v>
      </c>
      <c r="S15" s="25" t="s">
        <v>44</v>
      </c>
      <c r="T15" s="55" t="n">
        <v>45719</v>
      </c>
      <c r="U15" s="25" t="str">
        <f aca="false">CER[[#This Row],[Unidade]]&amp; RIGHT("000" &amp; ROW(), 3)</f>
        <v>CER015</v>
      </c>
    </row>
    <row r="16" customFormat="false" ht="13.5" hidden="false" customHeight="true" outlineLevel="0" collapsed="false">
      <c r="A16" s="22" t="s">
        <v>487</v>
      </c>
      <c r="B16" s="23" t="n">
        <v>0</v>
      </c>
      <c r="C16" s="23" t="n">
        <v>760.04</v>
      </c>
      <c r="D16" s="24" t="n">
        <v>1</v>
      </c>
      <c r="E16" s="25" t="s">
        <v>532</v>
      </c>
      <c r="F16" s="25" t="s">
        <v>179</v>
      </c>
      <c r="G16" s="45" t="s">
        <v>533</v>
      </c>
      <c r="H16" s="45" t="s">
        <v>534</v>
      </c>
      <c r="I16" s="45" t="s">
        <v>535</v>
      </c>
      <c r="J16" s="45" t="s">
        <v>536</v>
      </c>
      <c r="K16" s="45" t="s">
        <v>537</v>
      </c>
      <c r="L16" s="45" t="s">
        <v>494</v>
      </c>
      <c r="M16" s="45" t="s">
        <v>538</v>
      </c>
      <c r="N16" s="45" t="s">
        <v>40</v>
      </c>
      <c r="O16" s="45" t="s">
        <v>40</v>
      </c>
      <c r="P16" s="25" t="s">
        <v>41</v>
      </c>
      <c r="Q16" s="25" t="s">
        <v>504</v>
      </c>
      <c r="R16" s="25" t="s">
        <v>43</v>
      </c>
      <c r="S16" s="25" t="s">
        <v>44</v>
      </c>
      <c r="T16" s="55" t="n">
        <v>45719</v>
      </c>
      <c r="U16" s="25" t="str">
        <f aca="false">CER[[#This Row],[Unidade]]&amp; RIGHT("000" &amp; ROW(), 3)</f>
        <v>CER016</v>
      </c>
    </row>
    <row r="17" customFormat="false" ht="13.5" hidden="false" customHeight="true" outlineLevel="0" collapsed="false">
      <c r="A17" s="22" t="s">
        <v>487</v>
      </c>
      <c r="B17" s="23" t="n">
        <v>0</v>
      </c>
      <c r="C17" s="23" t="n">
        <v>10560</v>
      </c>
      <c r="D17" s="24" t="n">
        <v>1</v>
      </c>
      <c r="E17" s="25" t="s">
        <v>539</v>
      </c>
      <c r="F17" s="25" t="s">
        <v>163</v>
      </c>
      <c r="G17" s="45" t="s">
        <v>540</v>
      </c>
      <c r="H17" s="45" t="s">
        <v>541</v>
      </c>
      <c r="I17" s="45" t="s">
        <v>542</v>
      </c>
      <c r="J17" s="45" t="s">
        <v>543</v>
      </c>
      <c r="K17" s="45" t="s">
        <v>544</v>
      </c>
      <c r="L17" s="45" t="s">
        <v>545</v>
      </c>
      <c r="M17" s="45" t="s">
        <v>546</v>
      </c>
      <c r="N17" s="45" t="s">
        <v>40</v>
      </c>
      <c r="O17" s="45" t="s">
        <v>40</v>
      </c>
      <c r="P17" s="25" t="s">
        <v>41</v>
      </c>
      <c r="Q17" s="25" t="s">
        <v>497</v>
      </c>
      <c r="R17" s="25" t="s">
        <v>43</v>
      </c>
      <c r="S17" s="25" t="s">
        <v>44</v>
      </c>
      <c r="T17" s="55" t="n">
        <v>45719</v>
      </c>
      <c r="U17" s="25" t="str">
        <f aca="false">CER[[#This Row],[Unidade]]&amp; RIGHT("000" &amp; ROW(), 3)</f>
        <v>CER017</v>
      </c>
    </row>
    <row r="18" customFormat="false" ht="13.5" hidden="false" customHeight="true" outlineLevel="0" collapsed="false">
      <c r="A18" s="22" t="s">
        <v>487</v>
      </c>
      <c r="B18" s="23" t="n">
        <v>0</v>
      </c>
      <c r="C18" s="23" t="n">
        <v>6081.1</v>
      </c>
      <c r="D18" s="24" t="n">
        <v>1</v>
      </c>
      <c r="E18" s="25" t="s">
        <v>539</v>
      </c>
      <c r="F18" s="25" t="s">
        <v>31</v>
      </c>
      <c r="G18" s="45" t="s">
        <v>540</v>
      </c>
      <c r="H18" s="45" t="s">
        <v>541</v>
      </c>
      <c r="I18" s="45" t="s">
        <v>542</v>
      </c>
      <c r="J18" s="45" t="s">
        <v>543</v>
      </c>
      <c r="K18" s="45" t="s">
        <v>544</v>
      </c>
      <c r="L18" s="45" t="s">
        <v>545</v>
      </c>
      <c r="M18" s="45" t="s">
        <v>546</v>
      </c>
      <c r="N18" s="45" t="s">
        <v>40</v>
      </c>
      <c r="O18" s="45" t="s">
        <v>40</v>
      </c>
      <c r="P18" s="25" t="s">
        <v>41</v>
      </c>
      <c r="Q18" s="25" t="s">
        <v>547</v>
      </c>
      <c r="R18" s="25" t="s">
        <v>43</v>
      </c>
      <c r="S18" s="25" t="s">
        <v>44</v>
      </c>
      <c r="T18" s="55" t="n">
        <v>45719</v>
      </c>
      <c r="U18" s="25" t="str">
        <f aca="false">CER[[#This Row],[Unidade]]&amp; RIGHT("000" &amp; ROW(), 3)</f>
        <v>CER018</v>
      </c>
    </row>
    <row r="19" customFormat="false" ht="13.5" hidden="false" customHeight="true" outlineLevel="0" collapsed="false">
      <c r="A19" s="22" t="s">
        <v>487</v>
      </c>
      <c r="B19" s="23" t="n">
        <v>0</v>
      </c>
      <c r="C19" s="23" t="n">
        <v>31438.04</v>
      </c>
      <c r="D19" s="24" t="n">
        <v>1</v>
      </c>
      <c r="E19" s="25" t="s">
        <v>548</v>
      </c>
      <c r="F19" s="25" t="s">
        <v>31</v>
      </c>
      <c r="G19" s="45" t="s">
        <v>549</v>
      </c>
      <c r="H19" s="45" t="s">
        <v>550</v>
      </c>
      <c r="I19" s="45" t="s">
        <v>551</v>
      </c>
      <c r="J19" s="45" t="s">
        <v>552</v>
      </c>
      <c r="K19" s="45" t="s">
        <v>553</v>
      </c>
      <c r="L19" s="45" t="s">
        <v>545</v>
      </c>
      <c r="M19" s="45" t="s">
        <v>546</v>
      </c>
      <c r="N19" s="45" t="s">
        <v>40</v>
      </c>
      <c r="O19" s="45" t="s">
        <v>40</v>
      </c>
      <c r="P19" s="25" t="s">
        <v>41</v>
      </c>
      <c r="Q19" s="25" t="s">
        <v>554</v>
      </c>
      <c r="R19" s="25" t="s">
        <v>43</v>
      </c>
      <c r="S19" s="25" t="s">
        <v>44</v>
      </c>
      <c r="T19" s="55" t="n">
        <v>45748</v>
      </c>
      <c r="U19" s="25" t="str">
        <f aca="false">CER[[#This Row],[Unidade]]&amp; RIGHT("000" &amp; ROW(), 3)</f>
        <v>CER019</v>
      </c>
    </row>
    <row r="20" customFormat="false" ht="13.5" hidden="false" customHeight="true" outlineLevel="0" collapsed="false">
      <c r="A20" s="22" t="s">
        <v>487</v>
      </c>
      <c r="B20" s="23" t="n">
        <v>0</v>
      </c>
      <c r="C20" s="23" t="n">
        <v>1500</v>
      </c>
      <c r="D20" s="24" t="n">
        <v>1</v>
      </c>
      <c r="E20" s="25" t="s">
        <v>555</v>
      </c>
      <c r="F20" s="25" t="s">
        <v>31</v>
      </c>
      <c r="G20" s="45" t="s">
        <v>556</v>
      </c>
      <c r="H20" s="45" t="s">
        <v>557</v>
      </c>
      <c r="I20" s="45" t="s">
        <v>558</v>
      </c>
      <c r="J20" s="45" t="s">
        <v>559</v>
      </c>
      <c r="K20" s="45" t="s">
        <v>560</v>
      </c>
      <c r="L20" s="45" t="s">
        <v>561</v>
      </c>
      <c r="M20" s="45" t="s">
        <v>562</v>
      </c>
      <c r="N20" s="45" t="s">
        <v>563</v>
      </c>
      <c r="O20" s="45" t="s">
        <v>40</v>
      </c>
      <c r="P20" s="25" t="s">
        <v>41</v>
      </c>
      <c r="Q20" s="25" t="s">
        <v>564</v>
      </c>
      <c r="R20" s="25" t="s">
        <v>43</v>
      </c>
      <c r="S20" s="25" t="s">
        <v>44</v>
      </c>
      <c r="T20" s="55" t="n">
        <v>45748</v>
      </c>
      <c r="U20" s="25" t="str">
        <f aca="false">CER[[#This Row],[Unidade]]&amp; RIGHT("000" &amp; ROW(), 3)</f>
        <v>CER020</v>
      </c>
    </row>
    <row r="21" customFormat="false" ht="13.5" hidden="false" customHeight="true" outlineLevel="0" collapsed="false">
      <c r="A21" s="22" t="s">
        <v>487</v>
      </c>
      <c r="B21" s="23" t="n">
        <v>1308000</v>
      </c>
      <c r="C21" s="23" t="n">
        <v>0</v>
      </c>
      <c r="D21" s="24" t="n">
        <v>3</v>
      </c>
      <c r="E21" s="25" t="s">
        <v>565</v>
      </c>
      <c r="F21" s="25" t="s">
        <v>400</v>
      </c>
      <c r="G21" s="45" t="s">
        <v>566</v>
      </c>
      <c r="H21" s="45" t="s">
        <v>567</v>
      </c>
      <c r="I21" s="45" t="s">
        <v>568</v>
      </c>
      <c r="J21" s="45" t="s">
        <v>569</v>
      </c>
      <c r="K21" s="45" t="s">
        <v>570</v>
      </c>
      <c r="L21" s="45" t="s">
        <v>514</v>
      </c>
      <c r="M21" s="45" t="s">
        <v>512</v>
      </c>
      <c r="N21" s="45" t="s">
        <v>515</v>
      </c>
      <c r="O21" s="45" t="s">
        <v>40</v>
      </c>
      <c r="P21" s="25" t="s">
        <v>41</v>
      </c>
      <c r="Q21" s="56" t="s">
        <v>112</v>
      </c>
      <c r="R21" s="25" t="s">
        <v>43</v>
      </c>
      <c r="S21" s="25" t="s">
        <v>44</v>
      </c>
      <c r="T21" s="55" t="n">
        <v>45663</v>
      </c>
      <c r="U21" s="25" t="str">
        <f aca="false">CER[[#This Row],[Unidade]]&amp; RIGHT("000" &amp; ROW(), 3)</f>
        <v>CER021</v>
      </c>
    </row>
    <row r="22" customFormat="false" ht="13.5" hidden="false" customHeight="true" outlineLevel="0" collapsed="false">
      <c r="A22" s="22" t="s">
        <v>487</v>
      </c>
      <c r="B22" s="23" t="n">
        <v>50000</v>
      </c>
      <c r="C22" s="23" t="n">
        <v>0</v>
      </c>
      <c r="D22" s="24" t="n">
        <v>3</v>
      </c>
      <c r="E22" s="25" t="s">
        <v>571</v>
      </c>
      <c r="F22" s="25" t="s">
        <v>400</v>
      </c>
      <c r="G22" s="45" t="s">
        <v>572</v>
      </c>
      <c r="H22" s="45" t="s">
        <v>573</v>
      </c>
      <c r="I22" s="45" t="s">
        <v>574</v>
      </c>
      <c r="J22" s="45" t="s">
        <v>575</v>
      </c>
      <c r="K22" s="45" t="s">
        <v>576</v>
      </c>
      <c r="L22" s="45" t="s">
        <v>577</v>
      </c>
      <c r="M22" s="45" t="s">
        <v>512</v>
      </c>
      <c r="N22" s="45" t="s">
        <v>515</v>
      </c>
      <c r="O22" s="45" t="s">
        <v>40</v>
      </c>
      <c r="P22" s="25" t="s">
        <v>276</v>
      </c>
      <c r="Q22" s="56" t="s">
        <v>112</v>
      </c>
      <c r="R22" s="25" t="n">
        <v>8282</v>
      </c>
      <c r="S22" s="56" t="s">
        <v>112</v>
      </c>
      <c r="T22" s="55" t="n">
        <v>45663</v>
      </c>
      <c r="U22" s="25" t="str">
        <f aca="false">CER[[#This Row],[Unidade]]&amp; RIGHT("000" &amp; ROW(), 3)</f>
        <v>CER022</v>
      </c>
    </row>
    <row r="23" customFormat="false" ht="13.5" hidden="false" customHeight="true" outlineLevel="0" collapsed="false">
      <c r="A23" s="22" t="s">
        <v>487</v>
      </c>
      <c r="B23" s="23" t="n">
        <v>50000</v>
      </c>
      <c r="C23" s="23" t="n">
        <v>0</v>
      </c>
      <c r="D23" s="24" t="n">
        <v>3</v>
      </c>
      <c r="E23" s="25" t="s">
        <v>578</v>
      </c>
      <c r="F23" s="25" t="s">
        <v>400</v>
      </c>
      <c r="G23" s="45" t="s">
        <v>579</v>
      </c>
      <c r="H23" s="45" t="s">
        <v>580</v>
      </c>
      <c r="I23" s="45" t="s">
        <v>581</v>
      </c>
      <c r="J23" s="45" t="s">
        <v>582</v>
      </c>
      <c r="K23" s="45" t="s">
        <v>583</v>
      </c>
      <c r="L23" s="45" t="s">
        <v>577</v>
      </c>
      <c r="M23" s="45" t="s">
        <v>512</v>
      </c>
      <c r="N23" s="45" t="s">
        <v>515</v>
      </c>
      <c r="O23" s="45" t="s">
        <v>40</v>
      </c>
      <c r="P23" s="25" t="s">
        <v>276</v>
      </c>
      <c r="Q23" s="56" t="s">
        <v>112</v>
      </c>
      <c r="R23" s="25" t="n">
        <v>8282</v>
      </c>
      <c r="S23" s="56" t="s">
        <v>112</v>
      </c>
      <c r="T23" s="55" t="n">
        <v>45663</v>
      </c>
      <c r="U23" s="25" t="str">
        <f aca="false">CER[[#This Row],[Unidade]]&amp; RIGHT("000" &amp; ROW(), 3)</f>
        <v>CER023</v>
      </c>
    </row>
    <row r="24" customFormat="false" ht="13.5" hidden="false" customHeight="true" outlineLevel="0" collapsed="false">
      <c r="A24" s="22" t="s">
        <v>487</v>
      </c>
      <c r="B24" s="23" t="n">
        <v>150000</v>
      </c>
      <c r="C24" s="23" t="n">
        <v>0</v>
      </c>
      <c r="D24" s="24" t="n">
        <v>3</v>
      </c>
      <c r="E24" s="25" t="s">
        <v>584</v>
      </c>
      <c r="F24" s="25" t="s">
        <v>400</v>
      </c>
      <c r="G24" s="45" t="s">
        <v>585</v>
      </c>
      <c r="H24" s="45" t="s">
        <v>586</v>
      </c>
      <c r="I24" s="45" t="s">
        <v>587</v>
      </c>
      <c r="J24" s="45" t="s">
        <v>588</v>
      </c>
      <c r="K24" s="45" t="s">
        <v>589</v>
      </c>
      <c r="L24" s="45" t="s">
        <v>577</v>
      </c>
      <c r="M24" s="45" t="s">
        <v>512</v>
      </c>
      <c r="N24" s="45" t="s">
        <v>515</v>
      </c>
      <c r="O24" s="45" t="s">
        <v>40</v>
      </c>
      <c r="P24" s="25" t="s">
        <v>276</v>
      </c>
      <c r="Q24" s="56" t="s">
        <v>112</v>
      </c>
      <c r="R24" s="25" t="s">
        <v>43</v>
      </c>
      <c r="S24" s="56" t="s">
        <v>112</v>
      </c>
      <c r="T24" s="55" t="n">
        <v>45663</v>
      </c>
      <c r="U24" s="25" t="str">
        <f aca="false">CER[[#This Row],[Unidade]]&amp; RIGHT("000" &amp; ROW(), 3)</f>
        <v>CER024</v>
      </c>
    </row>
    <row r="25" customFormat="false" ht="13.5" hidden="false" customHeight="true" outlineLevel="0" collapsed="false">
      <c r="A25" s="22" t="s">
        <v>487</v>
      </c>
      <c r="B25" s="23" t="n">
        <v>8000</v>
      </c>
      <c r="C25" s="23" t="n">
        <v>0</v>
      </c>
      <c r="D25" s="24" t="n">
        <v>3</v>
      </c>
      <c r="E25" s="25" t="s">
        <v>590</v>
      </c>
      <c r="F25" s="25" t="s">
        <v>46</v>
      </c>
      <c r="G25" s="45" t="s">
        <v>591</v>
      </c>
      <c r="H25" s="45" t="s">
        <v>592</v>
      </c>
      <c r="I25" s="45" t="s">
        <v>593</v>
      </c>
      <c r="J25" s="45" t="s">
        <v>594</v>
      </c>
      <c r="K25" s="45" t="s">
        <v>595</v>
      </c>
      <c r="L25" s="45" t="s">
        <v>577</v>
      </c>
      <c r="M25" s="45" t="s">
        <v>512</v>
      </c>
      <c r="N25" s="45" t="s">
        <v>515</v>
      </c>
      <c r="O25" s="45" t="s">
        <v>40</v>
      </c>
      <c r="P25" s="25" t="s">
        <v>41</v>
      </c>
      <c r="Q25" s="56" t="s">
        <v>112</v>
      </c>
      <c r="R25" s="25" t="n">
        <v>8282</v>
      </c>
      <c r="S25" s="56" t="s">
        <v>112</v>
      </c>
      <c r="T25" s="55" t="n">
        <v>45663</v>
      </c>
      <c r="U25" s="25" t="str">
        <f aca="false">CER[[#This Row],[Unidade]]&amp; RIGHT("000" &amp; ROW(), 3)</f>
        <v>CER025</v>
      </c>
    </row>
    <row r="26" customFormat="false" ht="13.5" hidden="false" customHeight="true" outlineLevel="0" collapsed="false">
      <c r="A26" s="22" t="s">
        <v>487</v>
      </c>
      <c r="B26" s="23" t="n">
        <v>100000</v>
      </c>
      <c r="C26" s="23" t="n">
        <v>0</v>
      </c>
      <c r="D26" s="24" t="n">
        <v>3</v>
      </c>
      <c r="E26" s="25" t="s">
        <v>596</v>
      </c>
      <c r="F26" s="25" t="s">
        <v>46</v>
      </c>
      <c r="G26" s="45" t="s">
        <v>597</v>
      </c>
      <c r="H26" s="45" t="s">
        <v>598</v>
      </c>
      <c r="I26" s="45" t="s">
        <v>599</v>
      </c>
      <c r="J26" s="45" t="s">
        <v>600</v>
      </c>
      <c r="K26" s="45" t="s">
        <v>601</v>
      </c>
      <c r="L26" s="45" t="s">
        <v>577</v>
      </c>
      <c r="M26" s="45" t="s">
        <v>512</v>
      </c>
      <c r="N26" s="45" t="s">
        <v>515</v>
      </c>
      <c r="O26" s="45" t="s">
        <v>40</v>
      </c>
      <c r="P26" s="25" t="s">
        <v>41</v>
      </c>
      <c r="Q26" s="56" t="s">
        <v>112</v>
      </c>
      <c r="R26" s="25" t="s">
        <v>43</v>
      </c>
      <c r="S26" s="25" t="s">
        <v>44</v>
      </c>
      <c r="T26" s="55" t="n">
        <v>45663</v>
      </c>
      <c r="U26" s="25" t="str">
        <f aca="false">CER[[#This Row],[Unidade]]&amp; RIGHT("000" &amp; ROW(), 3)</f>
        <v>CER026</v>
      </c>
    </row>
    <row r="27" customFormat="false" ht="13.5" hidden="false" customHeight="true" outlineLevel="0" collapsed="false">
      <c r="A27" s="22" t="s">
        <v>487</v>
      </c>
      <c r="B27" s="23" t="n">
        <v>30000</v>
      </c>
      <c r="C27" s="23" t="n">
        <v>0</v>
      </c>
      <c r="D27" s="24" t="n">
        <v>3</v>
      </c>
      <c r="E27" s="25" t="s">
        <v>602</v>
      </c>
      <c r="F27" s="25" t="s">
        <v>46</v>
      </c>
      <c r="G27" s="45" t="s">
        <v>603</v>
      </c>
      <c r="H27" s="45" t="s">
        <v>604</v>
      </c>
      <c r="I27" s="45" t="s">
        <v>605</v>
      </c>
      <c r="J27" s="45" t="s">
        <v>606</v>
      </c>
      <c r="K27" s="45" t="s">
        <v>607</v>
      </c>
      <c r="L27" s="45" t="s">
        <v>561</v>
      </c>
      <c r="M27" s="45" t="s">
        <v>562</v>
      </c>
      <c r="N27" s="45" t="s">
        <v>40</v>
      </c>
      <c r="O27" s="45" t="s">
        <v>40</v>
      </c>
      <c r="P27" s="25" t="s">
        <v>41</v>
      </c>
      <c r="Q27" s="25" t="s">
        <v>608</v>
      </c>
      <c r="R27" s="25" t="s">
        <v>43</v>
      </c>
      <c r="S27" s="25" t="s">
        <v>44</v>
      </c>
      <c r="T27" s="55" t="n">
        <v>45719</v>
      </c>
      <c r="U27" s="25" t="str">
        <f aca="false">CER[[#This Row],[Unidade]]&amp; RIGHT("000" &amp; ROW(), 3)</f>
        <v>CER027</v>
      </c>
    </row>
    <row r="28" customFormat="false" ht="13.5" hidden="false" customHeight="true" outlineLevel="0" collapsed="false">
      <c r="A28" s="22" t="s">
        <v>487</v>
      </c>
      <c r="B28" s="23" t="n">
        <v>100000</v>
      </c>
      <c r="C28" s="23" t="n">
        <v>0</v>
      </c>
      <c r="D28" s="24" t="n">
        <v>3</v>
      </c>
      <c r="E28" s="25" t="s">
        <v>609</v>
      </c>
      <c r="F28" s="25" t="s">
        <v>46</v>
      </c>
      <c r="G28" s="45" t="s">
        <v>610</v>
      </c>
      <c r="H28" s="45" t="s">
        <v>611</v>
      </c>
      <c r="I28" s="45" t="s">
        <v>612</v>
      </c>
      <c r="J28" s="45" t="s">
        <v>613</v>
      </c>
      <c r="K28" s="45" t="s">
        <v>614</v>
      </c>
      <c r="L28" s="45" t="s">
        <v>577</v>
      </c>
      <c r="M28" s="45" t="s">
        <v>512</v>
      </c>
      <c r="N28" s="45" t="s">
        <v>515</v>
      </c>
      <c r="O28" s="45" t="s">
        <v>40</v>
      </c>
      <c r="P28" s="25" t="s">
        <v>41</v>
      </c>
      <c r="Q28" s="56" t="s">
        <v>112</v>
      </c>
      <c r="R28" s="25" t="s">
        <v>43</v>
      </c>
      <c r="S28" s="25" t="s">
        <v>44</v>
      </c>
      <c r="T28" s="55" t="n">
        <v>45663</v>
      </c>
      <c r="U28" s="25" t="str">
        <f aca="false">CER[[#This Row],[Unidade]]&amp; RIGHT("000" &amp; ROW(), 3)</f>
        <v>CER028</v>
      </c>
    </row>
    <row r="29" customFormat="false" ht="13.5" hidden="false" customHeight="true" outlineLevel="0" collapsed="false">
      <c r="A29" s="22" t="s">
        <v>487</v>
      </c>
      <c r="B29" s="23" t="n">
        <v>20000</v>
      </c>
      <c r="C29" s="23" t="n">
        <v>0</v>
      </c>
      <c r="D29" s="24" t="n">
        <v>3</v>
      </c>
      <c r="E29" s="25" t="s">
        <v>615</v>
      </c>
      <c r="F29" s="25" t="s">
        <v>46</v>
      </c>
      <c r="G29" s="45" t="s">
        <v>616</v>
      </c>
      <c r="H29" s="45" t="s">
        <v>617</v>
      </c>
      <c r="I29" s="45" t="s">
        <v>618</v>
      </c>
      <c r="J29" s="45" t="s">
        <v>619</v>
      </c>
      <c r="K29" s="45" t="s">
        <v>620</v>
      </c>
      <c r="L29" s="45" t="s">
        <v>621</v>
      </c>
      <c r="M29" s="45" t="s">
        <v>495</v>
      </c>
      <c r="N29" s="45" t="s">
        <v>40</v>
      </c>
      <c r="O29" s="45" t="s">
        <v>40</v>
      </c>
      <c r="P29" s="25" t="s">
        <v>41</v>
      </c>
      <c r="Q29" s="56" t="s">
        <v>112</v>
      </c>
      <c r="R29" s="25" t="s">
        <v>43</v>
      </c>
      <c r="S29" s="56" t="s">
        <v>112</v>
      </c>
      <c r="T29" s="55" t="n">
        <v>45719</v>
      </c>
      <c r="U29" s="25" t="str">
        <f aca="false">CER[[#This Row],[Unidade]]&amp; RIGHT("000" &amp; ROW(), 3)</f>
        <v>CER029</v>
      </c>
    </row>
    <row r="30" customFormat="false" ht="13.5" hidden="false" customHeight="true" outlineLevel="0" collapsed="false">
      <c r="A30" s="22" t="s">
        <v>487</v>
      </c>
      <c r="B30" s="23" t="n">
        <v>10000</v>
      </c>
      <c r="C30" s="23" t="n">
        <v>0</v>
      </c>
      <c r="D30" s="24" t="n">
        <v>3</v>
      </c>
      <c r="E30" s="25" t="s">
        <v>622</v>
      </c>
      <c r="F30" s="25" t="s">
        <v>400</v>
      </c>
      <c r="G30" s="45" t="s">
        <v>623</v>
      </c>
      <c r="H30" s="45" t="s">
        <v>624</v>
      </c>
      <c r="I30" s="45" t="s">
        <v>625</v>
      </c>
      <c r="J30" s="45" t="s">
        <v>626</v>
      </c>
      <c r="K30" s="45" t="s">
        <v>627</v>
      </c>
      <c r="L30" s="45" t="s">
        <v>577</v>
      </c>
      <c r="M30" s="45" t="s">
        <v>628</v>
      </c>
      <c r="N30" s="45" t="s">
        <v>515</v>
      </c>
      <c r="O30" s="45" t="s">
        <v>40</v>
      </c>
      <c r="P30" s="25" t="s">
        <v>276</v>
      </c>
      <c r="Q30" s="56" t="s">
        <v>112</v>
      </c>
      <c r="R30" s="25" t="n">
        <v>8282</v>
      </c>
      <c r="S30" s="56" t="s">
        <v>112</v>
      </c>
      <c r="T30" s="55" t="n">
        <v>45663</v>
      </c>
      <c r="U30" s="25" t="str">
        <f aca="false">CER[[#This Row],[Unidade]]&amp; RIGHT("000" &amp; ROW(), 3)</f>
        <v>CER030</v>
      </c>
    </row>
    <row r="31" customFormat="false" ht="13.5" hidden="false" customHeight="true" outlineLevel="0" collapsed="false">
      <c r="A31" s="22" t="s">
        <v>487</v>
      </c>
      <c r="B31" s="23" t="n">
        <v>1240000</v>
      </c>
      <c r="C31" s="23" t="n">
        <v>0</v>
      </c>
      <c r="D31" s="24" t="n">
        <v>3</v>
      </c>
      <c r="E31" s="25" t="s">
        <v>629</v>
      </c>
      <c r="F31" s="25" t="s">
        <v>400</v>
      </c>
      <c r="G31" s="45" t="s">
        <v>630</v>
      </c>
      <c r="H31" s="45" t="s">
        <v>631</v>
      </c>
      <c r="I31" s="45" t="s">
        <v>632</v>
      </c>
      <c r="J31" s="45" t="s">
        <v>633</v>
      </c>
      <c r="K31" s="45" t="s">
        <v>634</v>
      </c>
      <c r="L31" s="45" t="s">
        <v>577</v>
      </c>
      <c r="M31" s="45" t="s">
        <v>512</v>
      </c>
      <c r="N31" s="45" t="s">
        <v>515</v>
      </c>
      <c r="O31" s="45" t="s">
        <v>40</v>
      </c>
      <c r="P31" s="25" t="s">
        <v>276</v>
      </c>
      <c r="Q31" s="56" t="s">
        <v>112</v>
      </c>
      <c r="R31" s="25" t="s">
        <v>43</v>
      </c>
      <c r="S31" s="56" t="s">
        <v>112</v>
      </c>
      <c r="T31" s="55" t="n">
        <v>45663</v>
      </c>
      <c r="U31" s="25" t="str">
        <f aca="false">CER[[#This Row],[Unidade]]&amp; RIGHT("000" &amp; ROW(), 3)</f>
        <v>CER031</v>
      </c>
    </row>
    <row r="32" customFormat="false" ht="13.5" hidden="false" customHeight="true" outlineLevel="0" collapsed="false">
      <c r="A32" s="22" t="s">
        <v>487</v>
      </c>
      <c r="B32" s="23" t="n">
        <v>30000</v>
      </c>
      <c r="C32" s="23" t="n">
        <v>0</v>
      </c>
      <c r="D32" s="24" t="n">
        <v>3</v>
      </c>
      <c r="E32" s="25" t="s">
        <v>635</v>
      </c>
      <c r="F32" s="25" t="s">
        <v>400</v>
      </c>
      <c r="G32" s="45" t="s">
        <v>636</v>
      </c>
      <c r="H32" s="45" t="s">
        <v>637</v>
      </c>
      <c r="I32" s="45" t="s">
        <v>638</v>
      </c>
      <c r="J32" s="45" t="s">
        <v>639</v>
      </c>
      <c r="K32" s="45" t="s">
        <v>640</v>
      </c>
      <c r="L32" s="45" t="s">
        <v>577</v>
      </c>
      <c r="M32" s="45" t="s">
        <v>512</v>
      </c>
      <c r="N32" s="45" t="s">
        <v>515</v>
      </c>
      <c r="O32" s="45" t="s">
        <v>40</v>
      </c>
      <c r="P32" s="25" t="s">
        <v>276</v>
      </c>
      <c r="Q32" s="56" t="s">
        <v>112</v>
      </c>
      <c r="R32" s="25" t="s">
        <v>43</v>
      </c>
      <c r="S32" s="56" t="s">
        <v>112</v>
      </c>
      <c r="T32" s="55" t="n">
        <v>45663</v>
      </c>
      <c r="U32" s="25" t="str">
        <f aca="false">CER[[#This Row],[Unidade]]&amp; RIGHT("000" &amp; ROW(), 3)</f>
        <v>CER032</v>
      </c>
    </row>
    <row r="33" s="25" customFormat="true" ht="13.5" hidden="false" customHeight="true" outlineLevel="0" collapsed="false">
      <c r="A33" s="22" t="s">
        <v>487</v>
      </c>
      <c r="B33" s="23"/>
      <c r="C33" s="23"/>
      <c r="D33" s="24"/>
      <c r="G33" s="45"/>
      <c r="H33" s="45"/>
      <c r="I33" s="45"/>
      <c r="J33" s="45"/>
      <c r="K33" s="45"/>
      <c r="L33" s="45"/>
      <c r="M33" s="45"/>
      <c r="N33" s="45"/>
      <c r="O33" s="45"/>
      <c r="T33" s="55"/>
      <c r="U33" s="25" t="str">
        <f aca="false">CER[[#This Row],[Unidade]]&amp; RIGHT("000" &amp; ROW(), 3)</f>
        <v>CER033</v>
      </c>
    </row>
    <row r="34" s="25" customFormat="true" ht="13.5" hidden="false" customHeight="true" outlineLevel="0" collapsed="false">
      <c r="A34" s="22" t="s">
        <v>487</v>
      </c>
      <c r="B34" s="23"/>
      <c r="C34" s="23"/>
      <c r="D34" s="24"/>
      <c r="G34" s="45"/>
      <c r="H34" s="45"/>
      <c r="I34" s="45"/>
      <c r="J34" s="45"/>
      <c r="K34" s="45"/>
      <c r="L34" s="45"/>
      <c r="M34" s="45"/>
      <c r="N34" s="45"/>
      <c r="O34" s="45"/>
      <c r="T34" s="55"/>
      <c r="U34" s="25" t="str">
        <f aca="false">CER[[#This Row],[Unidade]]&amp; RIGHT("000" &amp; ROW(), 3)</f>
        <v>CER034</v>
      </c>
    </row>
    <row r="35" s="25" customFormat="true" ht="13.5" hidden="false" customHeight="true" outlineLevel="0" collapsed="false">
      <c r="A35" s="22" t="s">
        <v>487</v>
      </c>
      <c r="B35" s="23"/>
      <c r="C35" s="23"/>
      <c r="D35" s="24"/>
      <c r="G35" s="45"/>
      <c r="H35" s="45"/>
      <c r="I35" s="45"/>
      <c r="J35" s="45"/>
      <c r="K35" s="45"/>
      <c r="L35" s="45"/>
      <c r="M35" s="45"/>
      <c r="N35" s="45"/>
      <c r="O35" s="45"/>
      <c r="T35" s="55"/>
      <c r="U35" s="25" t="str">
        <f aca="false">CER[[#This Row],[Unidade]]&amp; RIGHT("000" &amp; ROW(), 3)</f>
        <v>CER035</v>
      </c>
    </row>
    <row r="36" s="25" customFormat="true" ht="13.5" hidden="false" customHeight="true" outlineLevel="0" collapsed="false">
      <c r="A36" s="22" t="s">
        <v>487</v>
      </c>
      <c r="B36" s="23"/>
      <c r="C36" s="23"/>
      <c r="D36" s="24"/>
      <c r="G36" s="45"/>
      <c r="H36" s="45"/>
      <c r="I36" s="45"/>
      <c r="J36" s="45"/>
      <c r="K36" s="45"/>
      <c r="L36" s="45"/>
      <c r="M36" s="45"/>
      <c r="N36" s="45"/>
      <c r="O36" s="45"/>
      <c r="T36" s="55"/>
      <c r="U36" s="25" t="str">
        <f aca="false">CER[[#This Row],[Unidade]]&amp; RIGHT("000" &amp; ROW(), 3)</f>
        <v>CER036</v>
      </c>
    </row>
    <row r="37" s="25" customFormat="true" ht="13.5" hidden="false" customHeight="true" outlineLevel="0" collapsed="false">
      <c r="A37" s="22" t="s">
        <v>487</v>
      </c>
      <c r="B37" s="23"/>
      <c r="C37" s="23"/>
      <c r="D37" s="24"/>
      <c r="G37" s="45"/>
      <c r="H37" s="45"/>
      <c r="I37" s="45"/>
      <c r="J37" s="45"/>
      <c r="K37" s="45"/>
      <c r="L37" s="45"/>
      <c r="M37" s="45"/>
      <c r="N37" s="45"/>
      <c r="O37" s="45"/>
      <c r="T37" s="55"/>
      <c r="U37" s="25" t="str">
        <f aca="false">CER[[#This Row],[Unidade]]&amp; RIGHT("000" &amp; ROW(), 3)</f>
        <v>CER037</v>
      </c>
    </row>
    <row r="38" s="25" customFormat="true" ht="13.5" hidden="false" customHeight="true" outlineLevel="0" collapsed="false">
      <c r="A38" s="22" t="s">
        <v>487</v>
      </c>
      <c r="B38" s="23"/>
      <c r="C38" s="23"/>
      <c r="D38" s="24"/>
      <c r="G38" s="45"/>
      <c r="H38" s="45"/>
      <c r="I38" s="45"/>
      <c r="J38" s="45"/>
      <c r="K38" s="45"/>
      <c r="L38" s="45"/>
      <c r="M38" s="45"/>
      <c r="N38" s="45"/>
      <c r="O38" s="45"/>
      <c r="T38" s="55"/>
      <c r="U38" s="25" t="str">
        <f aca="false">CER[[#This Row],[Unidade]]&amp; RIGHT("000" &amp; ROW(), 3)</f>
        <v>CER038</v>
      </c>
    </row>
    <row r="39" s="25" customFormat="true" ht="13.5" hidden="false" customHeight="true" outlineLevel="0" collapsed="false">
      <c r="A39" s="22" t="s">
        <v>487</v>
      </c>
      <c r="B39" s="23"/>
      <c r="C39" s="23"/>
      <c r="D39" s="24"/>
      <c r="G39" s="45"/>
      <c r="H39" s="45"/>
      <c r="I39" s="45"/>
      <c r="J39" s="45"/>
      <c r="K39" s="45"/>
      <c r="L39" s="45"/>
      <c r="M39" s="45"/>
      <c r="N39" s="45"/>
      <c r="O39" s="45"/>
      <c r="T39" s="55"/>
      <c r="U39" s="25" t="str">
        <f aca="false">CER[[#This Row],[Unidade]]&amp; RIGHT("000" &amp; ROW(), 3)</f>
        <v>CER039</v>
      </c>
    </row>
    <row r="40" s="25" customFormat="true" ht="13.5" hidden="false" customHeight="true" outlineLevel="0" collapsed="false">
      <c r="A40" s="22" t="s">
        <v>487</v>
      </c>
      <c r="B40" s="23"/>
      <c r="C40" s="23"/>
      <c r="D40" s="24"/>
      <c r="G40" s="45"/>
      <c r="H40" s="45"/>
      <c r="I40" s="45"/>
      <c r="J40" s="45"/>
      <c r="K40" s="45"/>
      <c r="L40" s="45"/>
      <c r="M40" s="45"/>
      <c r="N40" s="45"/>
      <c r="O40" s="45"/>
      <c r="T40" s="55"/>
      <c r="U40" s="25" t="str">
        <f aca="false">CER[[#This Row],[Unidade]]&amp; RIGHT("000" &amp; ROW(), 3)</f>
        <v>CER040</v>
      </c>
    </row>
    <row r="41" s="25" customFormat="true" ht="13.5" hidden="false" customHeight="true" outlineLevel="0" collapsed="false">
      <c r="A41" s="22" t="s">
        <v>487</v>
      </c>
      <c r="B41" s="23"/>
      <c r="C41" s="23"/>
      <c r="D41" s="24"/>
      <c r="G41" s="45"/>
      <c r="H41" s="45"/>
      <c r="I41" s="45"/>
      <c r="J41" s="45"/>
      <c r="K41" s="45"/>
      <c r="L41" s="45"/>
      <c r="M41" s="45"/>
      <c r="N41" s="45"/>
      <c r="O41" s="45"/>
      <c r="T41" s="55"/>
      <c r="U41" s="25" t="str">
        <f aca="false">CER[[#This Row],[Unidade]]&amp; RIGHT("000" &amp; ROW(), 3)</f>
        <v>CER041</v>
      </c>
    </row>
    <row r="42" s="25" customFormat="true" ht="13.5" hidden="false" customHeight="true" outlineLevel="0" collapsed="false">
      <c r="A42" s="22" t="s">
        <v>487</v>
      </c>
      <c r="B42" s="23"/>
      <c r="C42" s="23"/>
      <c r="D42" s="24"/>
      <c r="G42" s="45"/>
      <c r="H42" s="45"/>
      <c r="I42" s="45"/>
      <c r="J42" s="45"/>
      <c r="K42" s="45"/>
      <c r="L42" s="45"/>
      <c r="M42" s="45"/>
      <c r="N42" s="45"/>
      <c r="O42" s="45"/>
      <c r="T42" s="55"/>
      <c r="U42" s="25" t="str">
        <f aca="false">CER[[#This Row],[Unidade]]&amp; RIGHT("000" &amp; ROW(), 3)</f>
        <v>CER042</v>
      </c>
    </row>
    <row r="43" s="25" customFormat="true" ht="13.5" hidden="false" customHeight="true" outlineLevel="0" collapsed="false">
      <c r="A43" s="22" t="s">
        <v>487</v>
      </c>
      <c r="B43" s="23"/>
      <c r="C43" s="23"/>
      <c r="D43" s="24"/>
      <c r="G43" s="45"/>
      <c r="H43" s="45"/>
      <c r="I43" s="45"/>
      <c r="J43" s="45"/>
      <c r="K43" s="45"/>
      <c r="L43" s="45"/>
      <c r="M43" s="45"/>
      <c r="N43" s="45"/>
      <c r="O43" s="45"/>
      <c r="T43" s="55"/>
      <c r="U43" s="25" t="str">
        <f aca="false">CER[[#This Row],[Unidade]]&amp; RIGHT("000" &amp; ROW(), 3)</f>
        <v>CER043</v>
      </c>
    </row>
    <row r="44" s="25" customFormat="true" ht="13.5" hidden="false" customHeight="true" outlineLevel="0" collapsed="false">
      <c r="A44" s="22" t="s">
        <v>487</v>
      </c>
      <c r="B44" s="23"/>
      <c r="C44" s="23"/>
      <c r="D44" s="24"/>
      <c r="G44" s="45"/>
      <c r="H44" s="45"/>
      <c r="I44" s="45"/>
      <c r="J44" s="45"/>
      <c r="K44" s="45"/>
      <c r="L44" s="45"/>
      <c r="M44" s="45"/>
      <c r="N44" s="45"/>
      <c r="O44" s="45"/>
      <c r="T44" s="55"/>
      <c r="U44" s="25" t="str">
        <f aca="false">CER[[#This Row],[Unidade]]&amp; RIGHT("000" &amp; ROW(), 3)</f>
        <v>CER044</v>
      </c>
    </row>
    <row r="45" s="25" customFormat="true" ht="13.5" hidden="false" customHeight="true" outlineLevel="0" collapsed="false">
      <c r="A45" s="22" t="s">
        <v>487</v>
      </c>
      <c r="B45" s="23"/>
      <c r="C45" s="23"/>
      <c r="D45" s="24"/>
      <c r="G45" s="45"/>
      <c r="H45" s="45"/>
      <c r="I45" s="45"/>
      <c r="J45" s="45"/>
      <c r="K45" s="45"/>
      <c r="L45" s="45"/>
      <c r="M45" s="45"/>
      <c r="N45" s="45"/>
      <c r="O45" s="45"/>
      <c r="T45" s="55"/>
      <c r="U45" s="25" t="str">
        <f aca="false">CER[[#This Row],[Unidade]]&amp; RIGHT("000" &amp; ROW(), 3)</f>
        <v>CER045</v>
      </c>
    </row>
    <row r="46" s="25" customFormat="true" ht="13.5" hidden="false" customHeight="true" outlineLevel="0" collapsed="false">
      <c r="A46" s="22" t="s">
        <v>487</v>
      </c>
      <c r="B46" s="23"/>
      <c r="C46" s="23"/>
      <c r="D46" s="24"/>
      <c r="G46" s="45"/>
      <c r="H46" s="45"/>
      <c r="I46" s="45"/>
      <c r="J46" s="45"/>
      <c r="K46" s="45"/>
      <c r="L46" s="45"/>
      <c r="M46" s="45"/>
      <c r="N46" s="45"/>
      <c r="O46" s="45"/>
      <c r="T46" s="55"/>
      <c r="U46" s="25" t="str">
        <f aca="false">CER[[#This Row],[Unidade]]&amp; RIGHT("000" &amp; ROW(), 3)</f>
        <v>CER046</v>
      </c>
    </row>
    <row r="47" s="25" customFormat="true" ht="13.5" hidden="false" customHeight="true" outlineLevel="0" collapsed="false">
      <c r="A47" s="22" t="s">
        <v>487</v>
      </c>
      <c r="B47" s="23"/>
      <c r="C47" s="23"/>
      <c r="D47" s="24"/>
      <c r="G47" s="45"/>
      <c r="H47" s="45"/>
      <c r="I47" s="45"/>
      <c r="J47" s="45"/>
      <c r="K47" s="45"/>
      <c r="L47" s="45"/>
      <c r="M47" s="45"/>
      <c r="N47" s="45"/>
      <c r="O47" s="45"/>
      <c r="T47" s="55"/>
      <c r="U47" s="25" t="str">
        <f aca="false">CER[[#This Row],[Unidade]]&amp; RIGHT("000" &amp; ROW(), 3)</f>
        <v>CER047</v>
      </c>
    </row>
    <row r="48" s="25" customFormat="true" ht="13.5" hidden="false" customHeight="true" outlineLevel="0" collapsed="false">
      <c r="A48" s="22" t="s">
        <v>487</v>
      </c>
      <c r="B48" s="23"/>
      <c r="C48" s="23"/>
      <c r="D48" s="24"/>
      <c r="G48" s="45"/>
      <c r="H48" s="45"/>
      <c r="I48" s="45"/>
      <c r="J48" s="45"/>
      <c r="K48" s="45"/>
      <c r="L48" s="45"/>
      <c r="M48" s="45"/>
      <c r="N48" s="45"/>
      <c r="O48" s="45"/>
      <c r="T48" s="55"/>
      <c r="U48" s="25" t="str">
        <f aca="false">CER[[#This Row],[Unidade]]&amp; RIGHT("000" &amp; ROW(), 3)</f>
        <v>CER048</v>
      </c>
    </row>
    <row r="49" s="25" customFormat="true" ht="13.5" hidden="false" customHeight="true" outlineLevel="0" collapsed="false">
      <c r="A49" s="22" t="s">
        <v>487</v>
      </c>
      <c r="B49" s="23"/>
      <c r="C49" s="23"/>
      <c r="D49" s="24"/>
      <c r="G49" s="45"/>
      <c r="H49" s="45"/>
      <c r="I49" s="45"/>
      <c r="J49" s="45"/>
      <c r="K49" s="45"/>
      <c r="L49" s="45"/>
      <c r="M49" s="45"/>
      <c r="N49" s="45"/>
      <c r="O49" s="45"/>
      <c r="T49" s="55"/>
      <c r="U49" s="25" t="str">
        <f aca="false">CER[[#This Row],[Unidade]]&amp; RIGHT("000" &amp; ROW(), 3)</f>
        <v>CER049</v>
      </c>
    </row>
    <row r="50" s="25" customFormat="true" ht="13.5" hidden="false" customHeight="true" outlineLevel="0" collapsed="false">
      <c r="A50" s="22" t="s">
        <v>487</v>
      </c>
      <c r="B50" s="23"/>
      <c r="C50" s="23"/>
      <c r="D50" s="24"/>
      <c r="G50" s="45"/>
      <c r="H50" s="45"/>
      <c r="I50" s="45"/>
      <c r="J50" s="45"/>
      <c r="K50" s="45"/>
      <c r="L50" s="45"/>
      <c r="M50" s="45"/>
      <c r="N50" s="45"/>
      <c r="O50" s="45"/>
      <c r="T50" s="55"/>
      <c r="U50" s="25" t="str">
        <f aca="false">CER[[#This Row],[Unidade]]&amp; RIGHT("000" &amp; ROW(), 3)</f>
        <v>CER050</v>
      </c>
    </row>
  </sheetData>
  <mergeCells count="2">
    <mergeCell ref="E1:K1"/>
    <mergeCell ref="P1:T1"/>
  </mergeCells>
  <conditionalFormatting sqref="B1">
    <cfRule type="cellIs" priority="2" operator="lessThan" aboveAverage="0" equalAverage="0" bottom="0" percent="0" rank="0" text="" dxfId="46">
      <formula>0</formula>
    </cfRule>
  </conditionalFormatting>
  <conditionalFormatting sqref="C1">
    <cfRule type="cellIs" priority="3" operator="lessThan" aboveAverage="0" equalAverage="0" bottom="0" percent="0" rank="0" text="" dxfId="47">
      <formula>0</formula>
    </cfRule>
  </conditionalFormatting>
  <conditionalFormatting sqref="D3:D50">
    <cfRule type="cellIs" priority="4" operator="equal" aboveAverage="0" equalAverage="0" bottom="0" percent="0" rank="0" text="" dxfId="48">
      <formula>3</formula>
    </cfRule>
    <cfRule type="cellIs" priority="5" operator="equal" aboveAverage="0" equalAverage="0" bottom="0" percent="0" rank="0" text="" dxfId="49">
      <formula>2</formula>
    </cfRule>
    <cfRule type="cellIs" priority="6" operator="equal" aboveAverage="0" equalAverage="0" bottom="0" percent="0" rank="0" text="" dxfId="50">
      <formula>1</formula>
    </cfRule>
  </conditionalFormatting>
  <conditionalFormatting sqref="E3:E50">
    <cfRule type="expression" priority="7" aboveAverage="0" equalAverage="0" bottom="0" percent="0" rank="0" text="" dxfId="51">
      <formula>$D3=""</formula>
    </cfRule>
    <cfRule type="expression" priority="8" aboveAverage="0" equalAverage="0" bottom="0" percent="0" rank="0" text="" dxfId="52">
      <formula>$C3=0</formula>
    </cfRule>
    <cfRule type="expression" priority="9" aboveAverage="0" equalAverage="0" bottom="0" percent="0" rank="0" text="" dxfId="53">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1" min="1" style="1" width="15.63"/>
    <col collapsed="false" customWidth="false" hidden="false" outlineLevel="0" max="3" min="2" style="2" width="15.63"/>
    <col collapsed="false" customWidth="true" hidden="false" outlineLevel="0" max="4" min="4" style="2" width="4.63"/>
    <col collapsed="false" customWidth="false" hidden="false" outlineLevel="0" max="19" min="5" style="1" width="15.63"/>
    <col collapsed="false" customWidth="false" hidden="false" outlineLevel="0" max="20" min="20" style="4" width="15.63"/>
    <col collapsed="false" customWidth="false" hidden="false" outlineLevel="0" max="21" min="21" style="1" width="15.63"/>
    <col collapsed="false" customWidth="false" hidden="false" outlineLevel="0" max="1024" min="22" style="25" width="15.63"/>
  </cols>
  <sheetData>
    <row r="1" s="23" customFormat="true" ht="13.5" hidden="false" customHeight="true" outlineLevel="0" collapsed="false">
      <c r="A1" s="5" t="n">
        <v>398502.492926781</v>
      </c>
      <c r="B1" s="40" t="n">
        <f aca="false">SUM(B3:B99)</f>
        <v>2567274.89</v>
      </c>
      <c r="C1" s="7" t="n">
        <f aca="false">A1-SUM(C3:C99)</f>
        <v>0</v>
      </c>
      <c r="D1" s="8" t="s">
        <v>0</v>
      </c>
      <c r="E1" s="9" t="s">
        <v>1</v>
      </c>
      <c r="F1" s="9"/>
      <c r="G1" s="9"/>
      <c r="H1" s="9"/>
      <c r="I1" s="9"/>
      <c r="J1" s="9"/>
      <c r="K1" s="9"/>
      <c r="L1" s="10" t="s">
        <v>2</v>
      </c>
      <c r="M1" s="10" t="s">
        <v>3</v>
      </c>
      <c r="N1" s="10" t="s">
        <v>4</v>
      </c>
      <c r="O1" s="10" t="s">
        <v>5</v>
      </c>
      <c r="P1" s="11" t="s">
        <v>6</v>
      </c>
      <c r="Q1" s="11"/>
      <c r="R1" s="11"/>
      <c r="S1" s="11"/>
      <c r="T1" s="11"/>
      <c r="U1" s="12" t="s">
        <v>7</v>
      </c>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641</v>
      </c>
      <c r="B3" s="23" t="n">
        <v>0</v>
      </c>
      <c r="C3" s="23" t="n">
        <v>80739.0893210847</v>
      </c>
      <c r="D3" s="24" t="n">
        <v>1</v>
      </c>
      <c r="E3" s="25" t="s">
        <v>642</v>
      </c>
      <c r="F3" s="25" t="s">
        <v>144</v>
      </c>
      <c r="G3" s="45" t="s">
        <v>643</v>
      </c>
      <c r="H3" s="45" t="s">
        <v>644</v>
      </c>
      <c r="I3" s="45" t="s">
        <v>645</v>
      </c>
      <c r="J3" s="45" t="s">
        <v>646</v>
      </c>
      <c r="K3" s="45" t="s">
        <v>647</v>
      </c>
      <c r="L3" s="45" t="s">
        <v>40</v>
      </c>
      <c r="M3" s="45" t="s">
        <v>40</v>
      </c>
      <c r="N3" s="45" t="s">
        <v>40</v>
      </c>
      <c r="O3" s="45" t="s">
        <v>40</v>
      </c>
      <c r="P3" s="25" t="s">
        <v>41</v>
      </c>
      <c r="Q3" s="25" t="s">
        <v>648</v>
      </c>
      <c r="R3" s="25" t="s">
        <v>43</v>
      </c>
      <c r="S3" s="25" t="s">
        <v>44</v>
      </c>
      <c r="T3" s="55" t="n">
        <v>45658</v>
      </c>
      <c r="U3" s="25" t="str">
        <f aca="false">CLS[[#This Row],[Unidade]]&amp; RIGHT("000" &amp; ROW(), 3)</f>
        <v>CLS003</v>
      </c>
    </row>
    <row r="4" customFormat="false" ht="13.5" hidden="false" customHeight="true" outlineLevel="0" collapsed="false">
      <c r="A4" s="22" t="s">
        <v>641</v>
      </c>
      <c r="B4" s="23" t="n">
        <v>0</v>
      </c>
      <c r="C4" s="23" t="n">
        <v>80739.0893210847</v>
      </c>
      <c r="D4" s="24" t="n">
        <v>1</v>
      </c>
      <c r="E4" s="25" t="s">
        <v>649</v>
      </c>
      <c r="F4" s="25" t="s">
        <v>144</v>
      </c>
      <c r="G4" s="45" t="s">
        <v>650</v>
      </c>
      <c r="H4" s="45" t="s">
        <v>651</v>
      </c>
      <c r="I4" s="45" t="s">
        <v>645</v>
      </c>
      <c r="J4" s="45" t="s">
        <v>652</v>
      </c>
      <c r="K4" s="45" t="s">
        <v>653</v>
      </c>
      <c r="L4" s="45" t="s">
        <v>654</v>
      </c>
      <c r="M4" s="45" t="s">
        <v>40</v>
      </c>
      <c r="N4" s="45" t="s">
        <v>40</v>
      </c>
      <c r="O4" s="45" t="s">
        <v>40</v>
      </c>
      <c r="P4" s="25" t="s">
        <v>41</v>
      </c>
      <c r="Q4" s="25" t="s">
        <v>655</v>
      </c>
      <c r="R4" s="25" t="s">
        <v>43</v>
      </c>
      <c r="S4" s="25" t="s">
        <v>44</v>
      </c>
      <c r="T4" s="55" t="n">
        <v>45658</v>
      </c>
      <c r="U4" s="25" t="str">
        <f aca="false">CLS[[#This Row],[Unidade]]&amp; RIGHT("000" &amp; ROW(), 3)</f>
        <v>CLS004</v>
      </c>
    </row>
    <row r="5" customFormat="false" ht="13.5" hidden="false" customHeight="true" outlineLevel="0" collapsed="false">
      <c r="A5" s="22" t="s">
        <v>641</v>
      </c>
      <c r="B5" s="23" t="n">
        <v>0</v>
      </c>
      <c r="C5" s="23" t="n">
        <v>2489.83203648361</v>
      </c>
      <c r="D5" s="24" t="n">
        <v>1</v>
      </c>
      <c r="E5" s="25" t="s">
        <v>656</v>
      </c>
      <c r="F5" s="25" t="s">
        <v>163</v>
      </c>
      <c r="G5" s="45" t="s">
        <v>657</v>
      </c>
      <c r="H5" s="45" t="s">
        <v>658</v>
      </c>
      <c r="I5" s="45" t="s">
        <v>645</v>
      </c>
      <c r="J5" s="45" t="s">
        <v>659</v>
      </c>
      <c r="K5" s="45" t="s">
        <v>660</v>
      </c>
      <c r="L5" s="45" t="s">
        <v>661</v>
      </c>
      <c r="M5" s="45" t="s">
        <v>40</v>
      </c>
      <c r="N5" s="45" t="s">
        <v>40</v>
      </c>
      <c r="O5" s="45" t="s">
        <v>40</v>
      </c>
      <c r="P5" s="25" t="s">
        <v>41</v>
      </c>
      <c r="Q5" s="25" t="s">
        <v>662</v>
      </c>
      <c r="R5" s="25" t="s">
        <v>43</v>
      </c>
      <c r="S5" s="25" t="s">
        <v>44</v>
      </c>
      <c r="T5" s="55" t="n">
        <v>45658</v>
      </c>
      <c r="U5" s="25" t="str">
        <f aca="false">CLS[[#This Row],[Unidade]]&amp; RIGHT("000" &amp; ROW(), 3)</f>
        <v>CLS005</v>
      </c>
    </row>
    <row r="6" customFormat="false" ht="13.5" hidden="false" customHeight="true" outlineLevel="0" collapsed="false">
      <c r="A6" s="22" t="s">
        <v>641</v>
      </c>
      <c r="B6" s="23" t="n">
        <v>0</v>
      </c>
      <c r="C6" s="23" t="n">
        <v>13120.7363932352</v>
      </c>
      <c r="D6" s="24" t="n">
        <v>1</v>
      </c>
      <c r="E6" s="25" t="s">
        <v>663</v>
      </c>
      <c r="F6" s="25" t="s">
        <v>31</v>
      </c>
      <c r="G6" s="45" t="s">
        <v>664</v>
      </c>
      <c r="H6" s="45" t="s">
        <v>665</v>
      </c>
      <c r="I6" s="45" t="s">
        <v>645</v>
      </c>
      <c r="J6" s="45" t="s">
        <v>666</v>
      </c>
      <c r="K6" s="45" t="s">
        <v>667</v>
      </c>
      <c r="L6" s="45" t="s">
        <v>668</v>
      </c>
      <c r="M6" s="45" t="s">
        <v>40</v>
      </c>
      <c r="N6" s="45" t="s">
        <v>40</v>
      </c>
      <c r="O6" s="45" t="s">
        <v>40</v>
      </c>
      <c r="P6" s="25" t="s">
        <v>41</v>
      </c>
      <c r="Q6" s="25" t="s">
        <v>669</v>
      </c>
      <c r="R6" s="25" t="s">
        <v>43</v>
      </c>
      <c r="S6" s="25" t="s">
        <v>44</v>
      </c>
      <c r="T6" s="55" t="n">
        <v>45658</v>
      </c>
      <c r="U6" s="25" t="str">
        <f aca="false">CLS[[#This Row],[Unidade]]&amp; RIGHT("000" &amp; ROW(), 3)</f>
        <v>CLS006</v>
      </c>
    </row>
    <row r="7" customFormat="false" ht="13.5" hidden="false" customHeight="true" outlineLevel="0" collapsed="false">
      <c r="A7" s="22" t="s">
        <v>641</v>
      </c>
      <c r="B7" s="23" t="n">
        <v>0</v>
      </c>
      <c r="C7" s="23" t="n">
        <v>21446.1937252013</v>
      </c>
      <c r="D7" s="24" t="n">
        <v>1</v>
      </c>
      <c r="E7" s="25" t="s">
        <v>670</v>
      </c>
      <c r="F7" s="25" t="s">
        <v>144</v>
      </c>
      <c r="G7" s="45" t="s">
        <v>671</v>
      </c>
      <c r="H7" s="45" t="s">
        <v>672</v>
      </c>
      <c r="I7" s="45" t="s">
        <v>673</v>
      </c>
      <c r="J7" s="45" t="s">
        <v>674</v>
      </c>
      <c r="K7" s="45" t="s">
        <v>675</v>
      </c>
      <c r="L7" s="45" t="s">
        <v>676</v>
      </c>
      <c r="M7" s="45" t="s">
        <v>40</v>
      </c>
      <c r="N7" s="45" t="s">
        <v>40</v>
      </c>
      <c r="O7" s="45" t="s">
        <v>40</v>
      </c>
      <c r="P7" s="25" t="s">
        <v>41</v>
      </c>
      <c r="Q7" s="25" t="s">
        <v>677</v>
      </c>
      <c r="R7" s="25" t="s">
        <v>43</v>
      </c>
      <c r="S7" s="25" t="s">
        <v>44</v>
      </c>
      <c r="T7" s="55" t="n">
        <v>45658</v>
      </c>
      <c r="U7" s="25" t="str">
        <f aca="false">CLS[[#This Row],[Unidade]]&amp; RIGHT("000" &amp; ROW(), 3)</f>
        <v>CLS007</v>
      </c>
    </row>
    <row r="8" customFormat="false" ht="13.5" hidden="false" customHeight="true" outlineLevel="0" collapsed="false">
      <c r="A8" s="22" t="s">
        <v>641</v>
      </c>
      <c r="B8" s="23" t="n">
        <v>0</v>
      </c>
      <c r="C8" s="23" t="n">
        <v>102932.638659509</v>
      </c>
      <c r="D8" s="24" t="n">
        <v>1</v>
      </c>
      <c r="E8" s="25" t="s">
        <v>678</v>
      </c>
      <c r="F8" s="25" t="s">
        <v>194</v>
      </c>
      <c r="G8" s="45" t="s">
        <v>679</v>
      </c>
      <c r="H8" s="45" t="s">
        <v>680</v>
      </c>
      <c r="I8" s="45" t="s">
        <v>681</v>
      </c>
      <c r="J8" s="45" t="s">
        <v>682</v>
      </c>
      <c r="K8" s="57" t="s">
        <v>112</v>
      </c>
      <c r="L8" s="45" t="s">
        <v>683</v>
      </c>
      <c r="M8" s="45" t="s">
        <v>40</v>
      </c>
      <c r="N8" s="45" t="s">
        <v>40</v>
      </c>
      <c r="O8" s="45" t="s">
        <v>40</v>
      </c>
      <c r="P8" s="25" t="s">
        <v>41</v>
      </c>
      <c r="Q8" s="25" t="s">
        <v>684</v>
      </c>
      <c r="R8" s="25" t="s">
        <v>43</v>
      </c>
      <c r="S8" s="25" t="s">
        <v>44</v>
      </c>
      <c r="T8" s="55" t="n">
        <v>45658</v>
      </c>
      <c r="U8" s="25" t="str">
        <f aca="false">CLS[[#This Row],[Unidade]]&amp; RIGHT("000" &amp; ROW(), 3)</f>
        <v>CLS008</v>
      </c>
    </row>
    <row r="9" customFormat="false" ht="13.5" hidden="false" customHeight="true" outlineLevel="0" collapsed="false">
      <c r="A9" s="22" t="s">
        <v>641</v>
      </c>
      <c r="B9" s="23" t="n">
        <v>0</v>
      </c>
      <c r="C9" s="23" t="n">
        <v>72527.8547321967</v>
      </c>
      <c r="D9" s="24" t="n">
        <v>1</v>
      </c>
      <c r="E9" s="25" t="s">
        <v>685</v>
      </c>
      <c r="F9" s="25" t="s">
        <v>163</v>
      </c>
      <c r="G9" s="45" t="s">
        <v>163</v>
      </c>
      <c r="H9" s="45" t="s">
        <v>686</v>
      </c>
      <c r="I9" s="45" t="s">
        <v>687</v>
      </c>
      <c r="J9" s="45" t="s">
        <v>688</v>
      </c>
      <c r="K9" s="45" t="s">
        <v>689</v>
      </c>
      <c r="L9" s="45" t="s">
        <v>690</v>
      </c>
      <c r="M9" s="45" t="s">
        <v>691</v>
      </c>
      <c r="N9" s="45" t="s">
        <v>40</v>
      </c>
      <c r="O9" s="45" t="s">
        <v>40</v>
      </c>
      <c r="P9" s="25" t="s">
        <v>41</v>
      </c>
      <c r="Q9" s="25" t="s">
        <v>692</v>
      </c>
      <c r="R9" s="25" t="s">
        <v>43</v>
      </c>
      <c r="S9" s="25" t="s">
        <v>44</v>
      </c>
      <c r="T9" s="55" t="n">
        <v>45658</v>
      </c>
      <c r="U9" s="25" t="str">
        <f aca="false">CLS[[#This Row],[Unidade]]&amp; RIGHT("000" &amp; ROW(), 3)</f>
        <v>CLS009</v>
      </c>
    </row>
    <row r="10" customFormat="false" ht="13.5" hidden="false" customHeight="true" outlineLevel="0" collapsed="false">
      <c r="A10" s="22" t="s">
        <v>641</v>
      </c>
      <c r="B10" s="23" t="n">
        <v>0</v>
      </c>
      <c r="C10" s="23" t="n">
        <v>24507.0587379861</v>
      </c>
      <c r="D10" s="24" t="n">
        <v>1</v>
      </c>
      <c r="E10" s="25" t="s">
        <v>693</v>
      </c>
      <c r="F10" s="25" t="s">
        <v>179</v>
      </c>
      <c r="G10" s="45" t="s">
        <v>694</v>
      </c>
      <c r="H10" s="45" t="s">
        <v>695</v>
      </c>
      <c r="I10" s="45" t="s">
        <v>696</v>
      </c>
      <c r="J10" s="45" t="s">
        <v>697</v>
      </c>
      <c r="K10" s="45" t="s">
        <v>698</v>
      </c>
      <c r="L10" s="45" t="s">
        <v>40</v>
      </c>
      <c r="M10" s="45" t="s">
        <v>40</v>
      </c>
      <c r="N10" s="45" t="s">
        <v>40</v>
      </c>
      <c r="O10" s="45" t="s">
        <v>40</v>
      </c>
      <c r="P10" s="25" t="s">
        <v>41</v>
      </c>
      <c r="Q10" s="25" t="s">
        <v>699</v>
      </c>
      <c r="R10" s="25" t="s">
        <v>43</v>
      </c>
      <c r="S10" s="25" t="s">
        <v>44</v>
      </c>
      <c r="T10" s="55" t="n">
        <v>45658</v>
      </c>
      <c r="U10" s="25" t="str">
        <f aca="false">CLS[[#This Row],[Unidade]]&amp; RIGHT("000" &amp; ROW(), 3)</f>
        <v>CLS010</v>
      </c>
    </row>
    <row r="11" customFormat="false" ht="13.5" hidden="false" customHeight="true" outlineLevel="0" collapsed="false">
      <c r="A11" s="22" t="s">
        <v>641</v>
      </c>
      <c r="B11" s="23" t="n">
        <v>200000</v>
      </c>
      <c r="C11" s="23" t="n">
        <v>0</v>
      </c>
      <c r="D11" s="24" t="n">
        <v>3</v>
      </c>
      <c r="E11" s="25" t="s">
        <v>700</v>
      </c>
      <c r="F11" s="25" t="s">
        <v>267</v>
      </c>
      <c r="G11" s="45" t="s">
        <v>701</v>
      </c>
      <c r="H11" s="45" t="s">
        <v>702</v>
      </c>
      <c r="I11" s="45" t="s">
        <v>703</v>
      </c>
      <c r="J11" s="45" t="s">
        <v>704</v>
      </c>
      <c r="K11" s="45" t="s">
        <v>705</v>
      </c>
      <c r="L11" s="45" t="s">
        <v>706</v>
      </c>
      <c r="M11" s="45" t="s">
        <v>707</v>
      </c>
      <c r="N11" s="45" t="s">
        <v>40</v>
      </c>
      <c r="O11" s="45" t="s">
        <v>40</v>
      </c>
      <c r="P11" s="25" t="s">
        <v>276</v>
      </c>
      <c r="Q11" s="39" t="s">
        <v>112</v>
      </c>
      <c r="R11" s="25" t="n">
        <v>8282</v>
      </c>
      <c r="S11" s="25" t="s">
        <v>708</v>
      </c>
      <c r="T11" s="55" t="n">
        <v>45717</v>
      </c>
      <c r="U11" s="25" t="str">
        <f aca="false">CLS[[#This Row],[Unidade]]&amp; RIGHT("000" &amp; ROW(), 3)</f>
        <v>CLS011</v>
      </c>
    </row>
    <row r="12" customFormat="false" ht="13.5" hidden="false" customHeight="true" outlineLevel="0" collapsed="false">
      <c r="A12" s="22" t="s">
        <v>641</v>
      </c>
      <c r="B12" s="23" t="n">
        <v>17274.89</v>
      </c>
      <c r="C12" s="23" t="n">
        <v>0</v>
      </c>
      <c r="D12" s="24" t="n">
        <v>3</v>
      </c>
      <c r="E12" s="25" t="s">
        <v>700</v>
      </c>
      <c r="F12" s="25" t="s">
        <v>267</v>
      </c>
      <c r="G12" s="45" t="s">
        <v>701</v>
      </c>
      <c r="H12" s="45" t="s">
        <v>709</v>
      </c>
      <c r="I12" s="45" t="s">
        <v>710</v>
      </c>
      <c r="J12" s="45" t="s">
        <v>711</v>
      </c>
      <c r="K12" s="57" t="s">
        <v>112</v>
      </c>
      <c r="L12" s="45" t="s">
        <v>676</v>
      </c>
      <c r="M12" s="45" t="s">
        <v>712</v>
      </c>
      <c r="N12" s="45" t="s">
        <v>40</v>
      </c>
      <c r="O12" s="45" t="s">
        <v>40</v>
      </c>
      <c r="P12" s="25" t="s">
        <v>276</v>
      </c>
      <c r="Q12" s="25" t="s">
        <v>713</v>
      </c>
      <c r="R12" s="25" t="s">
        <v>43</v>
      </c>
      <c r="S12" s="25" t="s">
        <v>44</v>
      </c>
      <c r="T12" s="55" t="n">
        <v>45658</v>
      </c>
      <c r="U12" s="25" t="str">
        <f aca="false">CLS[[#This Row],[Unidade]]&amp; RIGHT("000" &amp; ROW(), 3)</f>
        <v>CLS012</v>
      </c>
    </row>
    <row r="13" customFormat="false" ht="13.5" hidden="false" customHeight="true" outlineLevel="0" collapsed="false">
      <c r="A13" s="22" t="s">
        <v>641</v>
      </c>
      <c r="B13" s="23" t="n">
        <v>2000000</v>
      </c>
      <c r="C13" s="23" t="n">
        <v>0</v>
      </c>
      <c r="D13" s="24" t="n">
        <v>3</v>
      </c>
      <c r="E13" s="25" t="s">
        <v>714</v>
      </c>
      <c r="F13" s="25" t="s">
        <v>400</v>
      </c>
      <c r="G13" s="45" t="s">
        <v>715</v>
      </c>
      <c r="H13" s="45" t="s">
        <v>716</v>
      </c>
      <c r="I13" s="45" t="s">
        <v>717</v>
      </c>
      <c r="J13" s="45" t="s">
        <v>718</v>
      </c>
      <c r="K13" s="45" t="s">
        <v>719</v>
      </c>
      <c r="L13" s="45" t="s">
        <v>402</v>
      </c>
      <c r="M13" s="45" t="s">
        <v>720</v>
      </c>
      <c r="N13" s="45" t="s">
        <v>515</v>
      </c>
      <c r="O13" s="45" t="s">
        <v>40</v>
      </c>
      <c r="P13" s="25" t="s">
        <v>276</v>
      </c>
      <c r="Q13" s="39" t="s">
        <v>112</v>
      </c>
      <c r="R13" s="25" t="n">
        <v>8282</v>
      </c>
      <c r="S13" s="25" t="s">
        <v>708</v>
      </c>
      <c r="T13" s="55" t="n">
        <v>45809</v>
      </c>
      <c r="U13" s="25" t="str">
        <f aca="false">CLS[[#This Row],[Unidade]]&amp; RIGHT("000" &amp; ROW(), 3)</f>
        <v>CLS013</v>
      </c>
    </row>
    <row r="14" customFormat="false" ht="13.5" hidden="false" customHeight="true" outlineLevel="0" collapsed="false">
      <c r="A14" s="22" t="s">
        <v>641</v>
      </c>
      <c r="B14" s="23" t="n">
        <v>350000</v>
      </c>
      <c r="C14" s="23" t="n">
        <v>0</v>
      </c>
      <c r="D14" s="24" t="n">
        <v>3</v>
      </c>
      <c r="E14" s="25" t="s">
        <v>714</v>
      </c>
      <c r="F14" s="25" t="s">
        <v>400</v>
      </c>
      <c r="G14" s="45" t="s">
        <v>721</v>
      </c>
      <c r="H14" s="45" t="s">
        <v>722</v>
      </c>
      <c r="I14" s="45" t="s">
        <v>717</v>
      </c>
      <c r="J14" s="45" t="s">
        <v>723</v>
      </c>
      <c r="K14" s="45" t="s">
        <v>724</v>
      </c>
      <c r="L14" s="45" t="s">
        <v>40</v>
      </c>
      <c r="M14" s="45" t="s">
        <v>40</v>
      </c>
      <c r="N14" s="45" t="s">
        <v>40</v>
      </c>
      <c r="O14" s="45" t="s">
        <v>40</v>
      </c>
      <c r="P14" s="25" t="s">
        <v>276</v>
      </c>
      <c r="Q14" s="39" t="s">
        <v>112</v>
      </c>
      <c r="R14" s="25" t="n">
        <v>8282</v>
      </c>
      <c r="S14" s="39" t="s">
        <v>112</v>
      </c>
      <c r="T14" s="55" t="n">
        <v>45717</v>
      </c>
      <c r="U14" s="25" t="str">
        <f aca="false">CLS[[#This Row],[Unidade]]&amp; RIGHT("000" &amp; ROW(), 3)</f>
        <v>CLS014</v>
      </c>
    </row>
    <row r="15" customFormat="false" ht="13.5" hidden="false" customHeight="true" outlineLevel="0" collapsed="false">
      <c r="A15" s="22" t="s">
        <v>641</v>
      </c>
      <c r="B15" s="23" t="n">
        <v>0</v>
      </c>
      <c r="C15" s="23" t="n">
        <v>0</v>
      </c>
      <c r="D15" s="24" t="n">
        <v>3</v>
      </c>
      <c r="E15" s="25" t="s">
        <v>714</v>
      </c>
      <c r="F15" s="58" t="s">
        <v>400</v>
      </c>
      <c r="G15" s="59" t="s">
        <v>725</v>
      </c>
      <c r="H15" s="59" t="s">
        <v>726</v>
      </c>
      <c r="I15" s="59" t="s">
        <v>727</v>
      </c>
      <c r="J15" s="59" t="s">
        <v>728</v>
      </c>
      <c r="K15" s="59" t="s">
        <v>729</v>
      </c>
      <c r="L15" s="59" t="s">
        <v>40</v>
      </c>
      <c r="M15" s="59" t="s">
        <v>40</v>
      </c>
      <c r="N15" s="59" t="s">
        <v>40</v>
      </c>
      <c r="O15" s="59" t="s">
        <v>40</v>
      </c>
      <c r="P15" s="58" t="s">
        <v>276</v>
      </c>
      <c r="Q15" s="39" t="s">
        <v>112</v>
      </c>
      <c r="R15" s="58" t="n">
        <v>8282</v>
      </c>
      <c r="S15" s="58" t="s">
        <v>708</v>
      </c>
      <c r="T15" s="60" t="n">
        <v>45717</v>
      </c>
      <c r="U15" s="58" t="str">
        <f aca="false">CLS[[#This Row],[Unidade]]&amp; RIGHT("000" &amp; ROW(), 3)</f>
        <v>CLS015</v>
      </c>
    </row>
    <row r="16" customFormat="false" ht="13.5" hidden="false" customHeight="true" outlineLevel="0" collapsed="false">
      <c r="A16" s="22" t="s">
        <v>641</v>
      </c>
      <c r="B16" s="23" t="n">
        <v>0</v>
      </c>
      <c r="C16" s="23" t="n">
        <v>0</v>
      </c>
      <c r="D16" s="24" t="n">
        <v>3</v>
      </c>
      <c r="E16" s="25" t="s">
        <v>714</v>
      </c>
      <c r="F16" s="58" t="s">
        <v>400</v>
      </c>
      <c r="G16" s="59" t="s">
        <v>730</v>
      </c>
      <c r="H16" s="59" t="s">
        <v>731</v>
      </c>
      <c r="I16" s="59" t="s">
        <v>717</v>
      </c>
      <c r="J16" s="59" t="s">
        <v>732</v>
      </c>
      <c r="K16" s="59" t="s">
        <v>733</v>
      </c>
      <c r="L16" s="59" t="s">
        <v>734</v>
      </c>
      <c r="M16" s="59" t="s">
        <v>40</v>
      </c>
      <c r="N16" s="59" t="s">
        <v>40</v>
      </c>
      <c r="O16" s="59" t="s">
        <v>40</v>
      </c>
      <c r="P16" s="58" t="s">
        <v>276</v>
      </c>
      <c r="Q16" s="39" t="s">
        <v>112</v>
      </c>
      <c r="R16" s="58" t="n">
        <v>8282</v>
      </c>
      <c r="S16" s="39" t="s">
        <v>112</v>
      </c>
      <c r="T16" s="60" t="n">
        <v>45717</v>
      </c>
      <c r="U16" s="58" t="str">
        <f aca="false">CLS[[#This Row],[Unidade]]&amp; RIGHT("000" &amp; ROW(), 3)</f>
        <v>CLS016</v>
      </c>
    </row>
    <row r="17" customFormat="false" ht="13.5" hidden="false" customHeight="true" outlineLevel="0" collapsed="false">
      <c r="A17" s="22" t="s">
        <v>641</v>
      </c>
      <c r="B17" s="23" t="n">
        <v>0</v>
      </c>
      <c r="C17" s="23" t="n">
        <v>0</v>
      </c>
      <c r="D17" s="24" t="n">
        <v>3</v>
      </c>
      <c r="E17" s="25" t="s">
        <v>714</v>
      </c>
      <c r="F17" s="58" t="s">
        <v>400</v>
      </c>
      <c r="G17" s="59" t="s">
        <v>735</v>
      </c>
      <c r="H17" s="59" t="s">
        <v>736</v>
      </c>
      <c r="I17" s="59" t="s">
        <v>717</v>
      </c>
      <c r="J17" s="59" t="s">
        <v>737</v>
      </c>
      <c r="K17" s="59" t="s">
        <v>738</v>
      </c>
      <c r="L17" s="59" t="s">
        <v>654</v>
      </c>
      <c r="M17" s="59" t="s">
        <v>40</v>
      </c>
      <c r="N17" s="59" t="s">
        <v>40</v>
      </c>
      <c r="O17" s="59" t="s">
        <v>40</v>
      </c>
      <c r="P17" s="58" t="s">
        <v>276</v>
      </c>
      <c r="Q17" s="39" t="s">
        <v>112</v>
      </c>
      <c r="R17" s="58" t="n">
        <v>8282</v>
      </c>
      <c r="S17" s="39" t="s">
        <v>112</v>
      </c>
      <c r="T17" s="60" t="n">
        <v>45717</v>
      </c>
      <c r="U17" s="58" t="str">
        <f aca="false">CLS[[#This Row],[Unidade]]&amp; RIGHT("000" &amp; ROW(), 3)</f>
        <v>CLS017</v>
      </c>
    </row>
    <row r="18" s="25" customFormat="true" ht="13.5" hidden="false" customHeight="true" outlineLevel="0" collapsed="false">
      <c r="A18" s="22" t="s">
        <v>641</v>
      </c>
      <c r="B18" s="23"/>
      <c r="C18" s="23"/>
      <c r="D18" s="24"/>
      <c r="G18" s="45"/>
      <c r="H18" s="45"/>
      <c r="I18" s="45"/>
      <c r="J18" s="45"/>
      <c r="K18" s="45"/>
      <c r="L18" s="45"/>
      <c r="M18" s="45"/>
      <c r="N18" s="45"/>
      <c r="O18" s="45"/>
      <c r="T18" s="55"/>
      <c r="U18" s="25" t="str">
        <f aca="false">CLS[[#This Row],[Unidade]]&amp; RIGHT("000" &amp; ROW(), 3)</f>
        <v>CLS018</v>
      </c>
    </row>
    <row r="19" s="25" customFormat="true" ht="13.5" hidden="false" customHeight="true" outlineLevel="0" collapsed="false">
      <c r="A19" s="22" t="s">
        <v>641</v>
      </c>
      <c r="B19" s="23"/>
      <c r="C19" s="23"/>
      <c r="D19" s="24"/>
      <c r="G19" s="45"/>
      <c r="H19" s="45"/>
      <c r="I19" s="45"/>
      <c r="J19" s="45"/>
      <c r="K19" s="45"/>
      <c r="L19" s="45"/>
      <c r="M19" s="45"/>
      <c r="N19" s="45"/>
      <c r="O19" s="45"/>
      <c r="T19" s="55"/>
      <c r="U19" s="25" t="str">
        <f aca="false">CLS[[#This Row],[Unidade]]&amp; RIGHT("000" &amp; ROW(), 3)</f>
        <v>CLS019</v>
      </c>
    </row>
    <row r="20" s="25" customFormat="true" ht="13.5" hidden="false" customHeight="true" outlineLevel="0" collapsed="false">
      <c r="A20" s="22" t="s">
        <v>641</v>
      </c>
      <c r="B20" s="23"/>
      <c r="C20" s="23"/>
      <c r="D20" s="24"/>
      <c r="G20" s="45"/>
      <c r="H20" s="45"/>
      <c r="I20" s="45"/>
      <c r="J20" s="45"/>
      <c r="K20" s="45"/>
      <c r="L20" s="45"/>
      <c r="M20" s="45"/>
      <c r="N20" s="45"/>
      <c r="O20" s="45"/>
      <c r="T20" s="55"/>
      <c r="U20" s="25" t="str">
        <f aca="false">CLS[[#This Row],[Unidade]]&amp; RIGHT("000" &amp; ROW(), 3)</f>
        <v>CLS020</v>
      </c>
    </row>
    <row r="21" s="25" customFormat="true" ht="13.5" hidden="false" customHeight="true" outlineLevel="0" collapsed="false">
      <c r="A21" s="22" t="s">
        <v>641</v>
      </c>
      <c r="B21" s="23"/>
      <c r="C21" s="23"/>
      <c r="D21" s="24"/>
      <c r="G21" s="45"/>
      <c r="H21" s="45"/>
      <c r="I21" s="45"/>
      <c r="J21" s="45"/>
      <c r="K21" s="45"/>
      <c r="L21" s="45"/>
      <c r="M21" s="45"/>
      <c r="N21" s="45"/>
      <c r="O21" s="45"/>
      <c r="T21" s="55"/>
      <c r="U21" s="25" t="str">
        <f aca="false">CLS[[#This Row],[Unidade]]&amp; RIGHT("000" &amp; ROW(), 3)</f>
        <v>CLS021</v>
      </c>
    </row>
    <row r="22" s="25" customFormat="true" ht="13.5" hidden="false" customHeight="true" outlineLevel="0" collapsed="false">
      <c r="A22" s="22" t="s">
        <v>641</v>
      </c>
      <c r="B22" s="23"/>
      <c r="C22" s="23"/>
      <c r="D22" s="24"/>
      <c r="G22" s="45"/>
      <c r="H22" s="45"/>
      <c r="I22" s="45"/>
      <c r="J22" s="45"/>
      <c r="K22" s="45"/>
      <c r="L22" s="45"/>
      <c r="M22" s="45"/>
      <c r="N22" s="45"/>
      <c r="O22" s="45"/>
      <c r="T22" s="55"/>
      <c r="U22" s="25" t="str">
        <f aca="false">CLS[[#This Row],[Unidade]]&amp; RIGHT("000" &amp; ROW(), 3)</f>
        <v>CLS022</v>
      </c>
    </row>
    <row r="23" s="25" customFormat="true" ht="13.5" hidden="false" customHeight="true" outlineLevel="0" collapsed="false">
      <c r="A23" s="22" t="s">
        <v>641</v>
      </c>
      <c r="B23" s="23"/>
      <c r="C23" s="23"/>
      <c r="D23" s="24"/>
      <c r="G23" s="45"/>
      <c r="H23" s="45"/>
      <c r="I23" s="45"/>
      <c r="J23" s="45"/>
      <c r="K23" s="45"/>
      <c r="L23" s="45"/>
      <c r="M23" s="45"/>
      <c r="N23" s="45"/>
      <c r="O23" s="45"/>
      <c r="T23" s="55"/>
      <c r="U23" s="25" t="str">
        <f aca="false">CLS[[#This Row],[Unidade]]&amp; RIGHT("000" &amp; ROW(), 3)</f>
        <v>CLS023</v>
      </c>
    </row>
    <row r="24" s="25" customFormat="true" ht="13.5" hidden="false" customHeight="true" outlineLevel="0" collapsed="false">
      <c r="A24" s="22" t="s">
        <v>641</v>
      </c>
      <c r="B24" s="23"/>
      <c r="C24" s="23"/>
      <c r="D24" s="24"/>
      <c r="G24" s="45"/>
      <c r="H24" s="45"/>
      <c r="I24" s="45"/>
      <c r="J24" s="45"/>
      <c r="K24" s="45"/>
      <c r="L24" s="45"/>
      <c r="M24" s="45"/>
      <c r="N24" s="45"/>
      <c r="O24" s="45"/>
      <c r="T24" s="55"/>
      <c r="U24" s="25" t="str">
        <f aca="false">CLS[[#This Row],[Unidade]]&amp; RIGHT("000" &amp; ROW(), 3)</f>
        <v>CLS024</v>
      </c>
    </row>
    <row r="25" s="25" customFormat="true" ht="13.5" hidden="false" customHeight="true" outlineLevel="0" collapsed="false">
      <c r="A25" s="22" t="s">
        <v>641</v>
      </c>
      <c r="B25" s="23"/>
      <c r="C25" s="23"/>
      <c r="D25" s="24"/>
      <c r="G25" s="45"/>
      <c r="H25" s="45"/>
      <c r="I25" s="45"/>
      <c r="J25" s="45"/>
      <c r="K25" s="45"/>
      <c r="L25" s="45"/>
      <c r="M25" s="45"/>
      <c r="N25" s="45"/>
      <c r="O25" s="45"/>
      <c r="T25" s="55"/>
      <c r="U25" s="25" t="str">
        <f aca="false">CLS[[#This Row],[Unidade]]&amp; RIGHT("000" &amp; ROW(), 3)</f>
        <v>CLS025</v>
      </c>
    </row>
    <row r="26" s="25" customFormat="true" ht="13.5" hidden="false" customHeight="true" outlineLevel="0" collapsed="false">
      <c r="A26" s="22" t="s">
        <v>641</v>
      </c>
      <c r="B26" s="23"/>
      <c r="C26" s="23"/>
      <c r="D26" s="24"/>
      <c r="G26" s="45"/>
      <c r="H26" s="45"/>
      <c r="I26" s="45"/>
      <c r="J26" s="45"/>
      <c r="K26" s="45"/>
      <c r="L26" s="45"/>
      <c r="M26" s="45"/>
      <c r="N26" s="45"/>
      <c r="O26" s="45"/>
      <c r="T26" s="55"/>
      <c r="U26" s="25" t="str">
        <f aca="false">CLS[[#This Row],[Unidade]]&amp; RIGHT("000" &amp; ROW(), 3)</f>
        <v>CLS026</v>
      </c>
    </row>
    <row r="27" s="25" customFormat="true" ht="13.5" hidden="false" customHeight="true" outlineLevel="0" collapsed="false">
      <c r="A27" s="22" t="s">
        <v>641</v>
      </c>
      <c r="B27" s="23"/>
      <c r="C27" s="23"/>
      <c r="D27" s="24"/>
      <c r="G27" s="45"/>
      <c r="H27" s="45"/>
      <c r="I27" s="45"/>
      <c r="J27" s="45"/>
      <c r="K27" s="45"/>
      <c r="L27" s="45"/>
      <c r="M27" s="45"/>
      <c r="N27" s="45"/>
      <c r="O27" s="45"/>
      <c r="T27" s="55"/>
      <c r="U27" s="25" t="str">
        <f aca="false">CLS[[#This Row],[Unidade]]&amp; RIGHT("000" &amp; ROW(), 3)</f>
        <v>CLS027</v>
      </c>
    </row>
    <row r="28" s="25" customFormat="true" ht="13.5" hidden="false" customHeight="true" outlineLevel="0" collapsed="false">
      <c r="A28" s="22" t="s">
        <v>641</v>
      </c>
      <c r="B28" s="23"/>
      <c r="C28" s="23"/>
      <c r="D28" s="24"/>
      <c r="G28" s="45"/>
      <c r="H28" s="45"/>
      <c r="I28" s="45"/>
      <c r="J28" s="45"/>
      <c r="K28" s="45"/>
      <c r="L28" s="45"/>
      <c r="M28" s="45"/>
      <c r="N28" s="45"/>
      <c r="O28" s="45"/>
      <c r="T28" s="55"/>
      <c r="U28" s="25" t="str">
        <f aca="false">CLS[[#This Row],[Unidade]]&amp; RIGHT("000" &amp; ROW(), 3)</f>
        <v>CLS028</v>
      </c>
    </row>
    <row r="29" s="25" customFormat="true" ht="13.5" hidden="false" customHeight="true" outlineLevel="0" collapsed="false">
      <c r="A29" s="22" t="s">
        <v>641</v>
      </c>
      <c r="B29" s="23"/>
      <c r="C29" s="23"/>
      <c r="D29" s="24"/>
      <c r="G29" s="45"/>
      <c r="H29" s="45"/>
      <c r="I29" s="45"/>
      <c r="J29" s="45"/>
      <c r="K29" s="45"/>
      <c r="L29" s="45"/>
      <c r="M29" s="45"/>
      <c r="N29" s="45"/>
      <c r="O29" s="45"/>
      <c r="T29" s="55"/>
      <c r="U29" s="25" t="str">
        <f aca="false">CLS[[#This Row],[Unidade]]&amp; RIGHT("000" &amp; ROW(), 3)</f>
        <v>CLS029</v>
      </c>
    </row>
    <row r="30" s="25" customFormat="true" ht="13.5" hidden="false" customHeight="true" outlineLevel="0" collapsed="false">
      <c r="A30" s="22" t="s">
        <v>641</v>
      </c>
      <c r="B30" s="23"/>
      <c r="C30" s="23"/>
      <c r="D30" s="24"/>
      <c r="G30" s="45"/>
      <c r="H30" s="45"/>
      <c r="I30" s="45"/>
      <c r="J30" s="45"/>
      <c r="K30" s="45"/>
      <c r="L30" s="45"/>
      <c r="M30" s="45"/>
      <c r="N30" s="45"/>
      <c r="O30" s="45"/>
      <c r="T30" s="55"/>
      <c r="U30" s="25" t="str">
        <f aca="false">CLS[[#This Row],[Unidade]]&amp; RIGHT("000" &amp; ROW(), 3)</f>
        <v>CLS030</v>
      </c>
    </row>
    <row r="31" s="25" customFormat="true" ht="13.5" hidden="false" customHeight="true" outlineLevel="0" collapsed="false">
      <c r="A31" s="22" t="s">
        <v>641</v>
      </c>
      <c r="B31" s="23"/>
      <c r="C31" s="23"/>
      <c r="D31" s="24"/>
      <c r="G31" s="45"/>
      <c r="H31" s="45"/>
      <c r="I31" s="45"/>
      <c r="J31" s="45"/>
      <c r="K31" s="45"/>
      <c r="L31" s="45"/>
      <c r="M31" s="45"/>
      <c r="N31" s="45"/>
      <c r="O31" s="45"/>
      <c r="T31" s="55"/>
      <c r="U31" s="25" t="str">
        <f aca="false">CLS[[#This Row],[Unidade]]&amp; RIGHT("000" &amp; ROW(), 3)</f>
        <v>CLS031</v>
      </c>
    </row>
    <row r="32" s="25" customFormat="true" ht="13.5" hidden="false" customHeight="true" outlineLevel="0" collapsed="false">
      <c r="A32" s="22" t="s">
        <v>641</v>
      </c>
      <c r="B32" s="23"/>
      <c r="C32" s="23"/>
      <c r="D32" s="24"/>
      <c r="G32" s="45"/>
      <c r="H32" s="45"/>
      <c r="I32" s="45"/>
      <c r="J32" s="45"/>
      <c r="K32" s="45"/>
      <c r="L32" s="45"/>
      <c r="M32" s="45"/>
      <c r="N32" s="45"/>
      <c r="O32" s="45"/>
      <c r="T32" s="55"/>
      <c r="U32" s="25" t="str">
        <f aca="false">CLS[[#This Row],[Unidade]]&amp; RIGHT("000" &amp; ROW(), 3)</f>
        <v>CLS032</v>
      </c>
    </row>
    <row r="33" s="25" customFormat="true" ht="13.5" hidden="false" customHeight="true" outlineLevel="0" collapsed="false">
      <c r="A33" s="22" t="s">
        <v>641</v>
      </c>
      <c r="B33" s="23"/>
      <c r="C33" s="23"/>
      <c r="D33" s="24"/>
      <c r="G33" s="45"/>
      <c r="H33" s="45"/>
      <c r="I33" s="45"/>
      <c r="J33" s="45"/>
      <c r="K33" s="45"/>
      <c r="L33" s="45"/>
      <c r="M33" s="45"/>
      <c r="N33" s="45"/>
      <c r="O33" s="45"/>
      <c r="T33" s="55"/>
      <c r="U33" s="25" t="str">
        <f aca="false">CLS[[#This Row],[Unidade]]&amp; RIGHT("000" &amp; ROW(), 3)</f>
        <v>CLS033</v>
      </c>
    </row>
    <row r="34" s="25" customFormat="true" ht="13.5" hidden="false" customHeight="true" outlineLevel="0" collapsed="false">
      <c r="A34" s="22" t="s">
        <v>641</v>
      </c>
      <c r="B34" s="23"/>
      <c r="C34" s="23"/>
      <c r="D34" s="24"/>
      <c r="G34" s="45"/>
      <c r="H34" s="45"/>
      <c r="I34" s="45"/>
      <c r="J34" s="45"/>
      <c r="K34" s="45"/>
      <c r="L34" s="45"/>
      <c r="M34" s="45"/>
      <c r="N34" s="45"/>
      <c r="O34" s="45"/>
      <c r="T34" s="55"/>
      <c r="U34" s="25" t="str">
        <f aca="false">CLS[[#This Row],[Unidade]]&amp; RIGHT("000" &amp; ROW(), 3)</f>
        <v>CLS034</v>
      </c>
    </row>
    <row r="35" s="25" customFormat="true" ht="13.5" hidden="false" customHeight="true" outlineLevel="0" collapsed="false">
      <c r="A35" s="22" t="s">
        <v>641</v>
      </c>
      <c r="B35" s="23"/>
      <c r="C35" s="23"/>
      <c r="D35" s="24"/>
      <c r="G35" s="45"/>
      <c r="H35" s="45"/>
      <c r="I35" s="45"/>
      <c r="J35" s="45"/>
      <c r="K35" s="45"/>
      <c r="L35" s="45"/>
      <c r="M35" s="45"/>
      <c r="N35" s="45"/>
      <c r="O35" s="45"/>
      <c r="T35" s="55"/>
      <c r="U35" s="25" t="str">
        <f aca="false">CLS[[#This Row],[Unidade]]&amp; RIGHT("000" &amp; ROW(), 3)</f>
        <v>CLS035</v>
      </c>
    </row>
    <row r="36" s="25" customFormat="true" ht="13.5" hidden="false" customHeight="true" outlineLevel="0" collapsed="false">
      <c r="A36" s="22" t="s">
        <v>641</v>
      </c>
      <c r="B36" s="23"/>
      <c r="C36" s="23"/>
      <c r="D36" s="24"/>
      <c r="G36" s="45"/>
      <c r="H36" s="45"/>
      <c r="I36" s="45"/>
      <c r="J36" s="45"/>
      <c r="K36" s="45"/>
      <c r="L36" s="45"/>
      <c r="M36" s="45"/>
      <c r="N36" s="45"/>
      <c r="O36" s="45"/>
      <c r="T36" s="55"/>
      <c r="U36" s="25" t="str">
        <f aca="false">CLS[[#This Row],[Unidade]]&amp; RIGHT("000" &amp; ROW(), 3)</f>
        <v>CLS036</v>
      </c>
    </row>
    <row r="37" s="25" customFormat="true" ht="13.5" hidden="false" customHeight="true" outlineLevel="0" collapsed="false">
      <c r="A37" s="22" t="s">
        <v>641</v>
      </c>
      <c r="B37" s="23"/>
      <c r="C37" s="23"/>
      <c r="D37" s="24"/>
      <c r="G37" s="45"/>
      <c r="H37" s="45"/>
      <c r="I37" s="45"/>
      <c r="J37" s="45"/>
      <c r="K37" s="45"/>
      <c r="L37" s="45"/>
      <c r="M37" s="45"/>
      <c r="N37" s="45"/>
      <c r="O37" s="45"/>
      <c r="T37" s="55"/>
      <c r="U37" s="25" t="str">
        <f aca="false">CLS[[#This Row],[Unidade]]&amp; RIGHT("000" &amp; ROW(), 3)</f>
        <v>CLS037</v>
      </c>
    </row>
    <row r="38" s="25" customFormat="true" ht="13.5" hidden="false" customHeight="true" outlineLevel="0" collapsed="false">
      <c r="A38" s="22" t="s">
        <v>641</v>
      </c>
      <c r="B38" s="23"/>
      <c r="C38" s="23"/>
      <c r="D38" s="24"/>
      <c r="G38" s="45"/>
      <c r="H38" s="45"/>
      <c r="I38" s="45"/>
      <c r="J38" s="45"/>
      <c r="K38" s="45"/>
      <c r="L38" s="45"/>
      <c r="M38" s="45"/>
      <c r="N38" s="45"/>
      <c r="O38" s="45"/>
      <c r="T38" s="55"/>
      <c r="U38" s="25" t="str">
        <f aca="false">CLS[[#This Row],[Unidade]]&amp; RIGHT("000" &amp; ROW(), 3)</f>
        <v>CLS038</v>
      </c>
    </row>
    <row r="39" s="25" customFormat="true" ht="13.5" hidden="false" customHeight="true" outlineLevel="0" collapsed="false">
      <c r="A39" s="22" t="s">
        <v>641</v>
      </c>
      <c r="B39" s="23"/>
      <c r="C39" s="23"/>
      <c r="D39" s="24"/>
      <c r="G39" s="45"/>
      <c r="H39" s="45"/>
      <c r="I39" s="45"/>
      <c r="J39" s="45"/>
      <c r="K39" s="45"/>
      <c r="L39" s="45"/>
      <c r="M39" s="45"/>
      <c r="N39" s="45"/>
      <c r="O39" s="45"/>
      <c r="T39" s="55"/>
      <c r="U39" s="25" t="str">
        <f aca="false">CLS[[#This Row],[Unidade]]&amp; RIGHT("000" &amp; ROW(), 3)</f>
        <v>CLS039</v>
      </c>
    </row>
    <row r="40" s="25" customFormat="true" ht="13.5" hidden="false" customHeight="true" outlineLevel="0" collapsed="false">
      <c r="A40" s="22" t="s">
        <v>641</v>
      </c>
      <c r="B40" s="23"/>
      <c r="C40" s="23"/>
      <c r="D40" s="24"/>
      <c r="G40" s="45"/>
      <c r="H40" s="45"/>
      <c r="I40" s="45"/>
      <c r="J40" s="45"/>
      <c r="K40" s="45"/>
      <c r="L40" s="45"/>
      <c r="M40" s="45"/>
      <c r="N40" s="45"/>
      <c r="O40" s="45"/>
      <c r="T40" s="55"/>
      <c r="U40" s="25" t="str">
        <f aca="false">CLS[[#This Row],[Unidade]]&amp; RIGHT("000" &amp; ROW(), 3)</f>
        <v>CLS040</v>
      </c>
    </row>
    <row r="41" s="25" customFormat="true" ht="13.5" hidden="false" customHeight="true" outlineLevel="0" collapsed="false">
      <c r="A41" s="22" t="s">
        <v>641</v>
      </c>
      <c r="B41" s="23"/>
      <c r="C41" s="23"/>
      <c r="D41" s="24"/>
      <c r="G41" s="45"/>
      <c r="H41" s="45"/>
      <c r="I41" s="45"/>
      <c r="J41" s="45"/>
      <c r="K41" s="45"/>
      <c r="L41" s="45"/>
      <c r="M41" s="45"/>
      <c r="N41" s="45"/>
      <c r="O41" s="45"/>
      <c r="T41" s="55"/>
      <c r="U41" s="25" t="str">
        <f aca="false">CLS[[#This Row],[Unidade]]&amp; RIGHT("000" &amp; ROW(), 3)</f>
        <v>CLS041</v>
      </c>
    </row>
    <row r="42" s="25" customFormat="true" ht="13.5" hidden="false" customHeight="true" outlineLevel="0" collapsed="false">
      <c r="A42" s="22" t="s">
        <v>641</v>
      </c>
      <c r="B42" s="23"/>
      <c r="C42" s="23"/>
      <c r="D42" s="24"/>
      <c r="G42" s="45"/>
      <c r="H42" s="45"/>
      <c r="I42" s="45"/>
      <c r="J42" s="45"/>
      <c r="K42" s="45"/>
      <c r="L42" s="45"/>
      <c r="M42" s="45"/>
      <c r="N42" s="45"/>
      <c r="O42" s="45"/>
      <c r="T42" s="55"/>
      <c r="U42" s="25" t="str">
        <f aca="false">CLS[[#This Row],[Unidade]]&amp; RIGHT("000" &amp; ROW(), 3)</f>
        <v>CLS042</v>
      </c>
    </row>
    <row r="43" s="25" customFormat="true" ht="13.5" hidden="false" customHeight="true" outlineLevel="0" collapsed="false">
      <c r="A43" s="22" t="s">
        <v>641</v>
      </c>
      <c r="B43" s="23"/>
      <c r="C43" s="23"/>
      <c r="D43" s="24"/>
      <c r="G43" s="45"/>
      <c r="H43" s="45"/>
      <c r="I43" s="45"/>
      <c r="J43" s="45"/>
      <c r="K43" s="45"/>
      <c r="L43" s="45"/>
      <c r="M43" s="45"/>
      <c r="N43" s="45"/>
      <c r="O43" s="45"/>
      <c r="T43" s="55"/>
      <c r="U43" s="25" t="str">
        <f aca="false">CLS[[#This Row],[Unidade]]&amp; RIGHT("000" &amp; ROW(), 3)</f>
        <v>CLS043</v>
      </c>
    </row>
    <row r="44" s="25" customFormat="true" ht="13.5" hidden="false" customHeight="true" outlineLevel="0" collapsed="false">
      <c r="A44" s="22" t="s">
        <v>641</v>
      </c>
      <c r="B44" s="23"/>
      <c r="C44" s="23"/>
      <c r="D44" s="24"/>
      <c r="G44" s="45"/>
      <c r="H44" s="45"/>
      <c r="I44" s="45"/>
      <c r="J44" s="45"/>
      <c r="K44" s="45"/>
      <c r="L44" s="45"/>
      <c r="M44" s="45"/>
      <c r="N44" s="45"/>
      <c r="O44" s="45"/>
      <c r="T44" s="55"/>
      <c r="U44" s="25" t="str">
        <f aca="false">CLS[[#This Row],[Unidade]]&amp; RIGHT("000" &amp; ROW(), 3)</f>
        <v>CLS044</v>
      </c>
    </row>
    <row r="45" s="25" customFormat="true" ht="13.5" hidden="false" customHeight="true" outlineLevel="0" collapsed="false">
      <c r="A45" s="22" t="s">
        <v>641</v>
      </c>
      <c r="B45" s="23"/>
      <c r="C45" s="23"/>
      <c r="D45" s="24"/>
      <c r="G45" s="45"/>
      <c r="H45" s="45"/>
      <c r="I45" s="45"/>
      <c r="J45" s="45"/>
      <c r="K45" s="45"/>
      <c r="L45" s="45"/>
      <c r="M45" s="45"/>
      <c r="N45" s="45"/>
      <c r="O45" s="45"/>
      <c r="T45" s="55"/>
      <c r="U45" s="25" t="str">
        <f aca="false">CLS[[#This Row],[Unidade]]&amp; RIGHT("000" &amp; ROW(), 3)</f>
        <v>CLS045</v>
      </c>
    </row>
    <row r="46" s="25" customFormat="true" ht="13.5" hidden="false" customHeight="true" outlineLevel="0" collapsed="false">
      <c r="A46" s="22" t="s">
        <v>641</v>
      </c>
      <c r="B46" s="23"/>
      <c r="C46" s="23"/>
      <c r="D46" s="24"/>
      <c r="G46" s="45"/>
      <c r="H46" s="45"/>
      <c r="I46" s="45"/>
      <c r="J46" s="45"/>
      <c r="K46" s="45"/>
      <c r="L46" s="45"/>
      <c r="M46" s="45"/>
      <c r="N46" s="45"/>
      <c r="O46" s="45"/>
      <c r="T46" s="55"/>
      <c r="U46" s="25" t="str">
        <f aca="false">CLS[[#This Row],[Unidade]]&amp; RIGHT("000" &amp; ROW(), 3)</f>
        <v>CLS046</v>
      </c>
    </row>
    <row r="47" s="25" customFormat="true" ht="13.5" hidden="false" customHeight="true" outlineLevel="0" collapsed="false">
      <c r="A47" s="22" t="s">
        <v>641</v>
      </c>
      <c r="B47" s="23"/>
      <c r="C47" s="23"/>
      <c r="D47" s="24"/>
      <c r="G47" s="45"/>
      <c r="H47" s="45"/>
      <c r="I47" s="45"/>
      <c r="J47" s="45"/>
      <c r="K47" s="45"/>
      <c r="L47" s="45"/>
      <c r="M47" s="45"/>
      <c r="N47" s="45"/>
      <c r="O47" s="45"/>
      <c r="T47" s="55"/>
      <c r="U47" s="25" t="str">
        <f aca="false">CLS[[#This Row],[Unidade]]&amp; RIGHT("000" &amp; ROW(), 3)</f>
        <v>CLS047</v>
      </c>
    </row>
    <row r="48" s="25" customFormat="true" ht="13.5" hidden="false" customHeight="true" outlineLevel="0" collapsed="false">
      <c r="A48" s="22" t="s">
        <v>641</v>
      </c>
      <c r="B48" s="23"/>
      <c r="C48" s="23"/>
      <c r="D48" s="24"/>
      <c r="G48" s="45"/>
      <c r="H48" s="45"/>
      <c r="I48" s="45"/>
      <c r="J48" s="45"/>
      <c r="K48" s="45"/>
      <c r="L48" s="45"/>
      <c r="M48" s="45"/>
      <c r="N48" s="45"/>
      <c r="O48" s="45"/>
      <c r="T48" s="55"/>
      <c r="U48" s="25" t="str">
        <f aca="false">CLS[[#This Row],[Unidade]]&amp; RIGHT("000" &amp; ROW(), 3)</f>
        <v>CLS048</v>
      </c>
    </row>
    <row r="49" s="25" customFormat="true" ht="13.5" hidden="false" customHeight="true" outlineLevel="0" collapsed="false">
      <c r="A49" s="22" t="s">
        <v>641</v>
      </c>
      <c r="B49" s="23"/>
      <c r="C49" s="23"/>
      <c r="D49" s="24"/>
      <c r="G49" s="45"/>
      <c r="H49" s="45"/>
      <c r="I49" s="45"/>
      <c r="J49" s="45"/>
      <c r="K49" s="45"/>
      <c r="L49" s="45"/>
      <c r="M49" s="45"/>
      <c r="N49" s="45"/>
      <c r="O49" s="45"/>
      <c r="T49" s="55"/>
      <c r="U49" s="25" t="str">
        <f aca="false">CLS[[#This Row],[Unidade]]&amp; RIGHT("000" &amp; ROW(), 3)</f>
        <v>CLS049</v>
      </c>
    </row>
    <row r="50" s="25" customFormat="true" ht="13.5" hidden="false" customHeight="true" outlineLevel="0" collapsed="false">
      <c r="A50" s="22" t="s">
        <v>641</v>
      </c>
      <c r="B50" s="23"/>
      <c r="C50" s="23"/>
      <c r="D50" s="24"/>
      <c r="G50" s="45"/>
      <c r="H50" s="45"/>
      <c r="I50" s="45"/>
      <c r="J50" s="45"/>
      <c r="K50" s="45"/>
      <c r="L50" s="45"/>
      <c r="M50" s="45"/>
      <c r="N50" s="45"/>
      <c r="O50" s="45"/>
      <c r="T50" s="55"/>
      <c r="U50" s="25" t="str">
        <f aca="false">CLS[[#This Row],[Unidade]]&amp; RIGHT("000" &amp; ROW(), 3)</f>
        <v>CLS050</v>
      </c>
    </row>
  </sheetData>
  <mergeCells count="2">
    <mergeCell ref="E1:K1"/>
    <mergeCell ref="P1:T1"/>
  </mergeCells>
  <conditionalFormatting sqref="B1">
    <cfRule type="cellIs" priority="2" operator="lessThan" aboveAverage="0" equalAverage="0" bottom="0" percent="0" rank="0" text="" dxfId="54">
      <formula>0</formula>
    </cfRule>
  </conditionalFormatting>
  <conditionalFormatting sqref="C1">
    <cfRule type="cellIs" priority="3" operator="lessThan" aboveAverage="0" equalAverage="0" bottom="0" percent="0" rank="0" text="" dxfId="55">
      <formula>0</formula>
    </cfRule>
  </conditionalFormatting>
  <conditionalFormatting sqref="D3:D50">
    <cfRule type="cellIs" priority="4" operator="equal" aboveAverage="0" equalAverage="0" bottom="0" percent="0" rank="0" text="" dxfId="56">
      <formula>3</formula>
    </cfRule>
    <cfRule type="cellIs" priority="5" operator="equal" aboveAverage="0" equalAverage="0" bottom="0" percent="0" rank="0" text="" dxfId="57">
      <formula>2</formula>
    </cfRule>
    <cfRule type="cellIs" priority="6" operator="equal" aboveAverage="0" equalAverage="0" bottom="0" percent="0" rank="0" text="" dxfId="58">
      <formula>1</formula>
    </cfRule>
  </conditionalFormatting>
  <conditionalFormatting sqref="E3:E50">
    <cfRule type="expression" priority="7" aboveAverage="0" equalAverage="0" bottom="0" percent="0" rank="0" text="" dxfId="59">
      <formula>$D3=""</formula>
    </cfRule>
    <cfRule type="expression" priority="8" aboveAverage="0" equalAverage="0" bottom="0" percent="0" rank="0" text="" dxfId="60">
      <formula>$C3=0</formula>
    </cfRule>
    <cfRule type="expression" priority="9" aboveAverage="0" equalAverage="0" bottom="0" percent="0" rank="0" text="" dxfId="61">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70" fitToWidth="1" fitToHeight="1" pageOrder="downThenOver" orientation="landscape" blackAndWhite="false" draft="false" cellComments="none" horizontalDpi="300" verticalDpi="300" copies="1"/>
  <headerFooter differentFirst="false" differentOddEven="false">
    <oddHeader/>
    <oddFooter/>
  </headerFooter>
  <tableParts>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1" min="1" style="1" width="15.63"/>
    <col collapsed="false" customWidth="false" hidden="false" outlineLevel="0" max="3" min="2" style="2" width="15.63"/>
    <col collapsed="false" customWidth="true" hidden="false" outlineLevel="0" max="4" min="4" style="2" width="4.63"/>
    <col collapsed="false" customWidth="false" hidden="false" outlineLevel="0" max="19" min="5" style="1" width="15.63"/>
    <col collapsed="false" customWidth="false" hidden="false" outlineLevel="0" max="20" min="20" style="4" width="15.63"/>
    <col collapsed="false" customWidth="false" hidden="false" outlineLevel="0" max="1024" min="21" style="1" width="15.63"/>
  </cols>
  <sheetData>
    <row r="1" s="13" customFormat="true" ht="13.5" hidden="false" customHeight="true" outlineLevel="0" collapsed="false">
      <c r="A1" s="5" t="n">
        <v>576161.90628209</v>
      </c>
      <c r="B1" s="40" t="n">
        <f aca="false">SUM(B3:B99)</f>
        <v>10787165.9137179</v>
      </c>
      <c r="C1" s="7" t="n">
        <f aca="false">A1-SUM(C3:C99)</f>
        <v>0</v>
      </c>
      <c r="D1" s="8" t="s">
        <v>0</v>
      </c>
      <c r="E1" s="9" t="s">
        <v>1</v>
      </c>
      <c r="F1" s="9"/>
      <c r="G1" s="9"/>
      <c r="H1" s="9"/>
      <c r="I1" s="9"/>
      <c r="J1" s="9"/>
      <c r="K1" s="9"/>
      <c r="L1" s="10" t="s">
        <v>2</v>
      </c>
      <c r="M1" s="10" t="s">
        <v>3</v>
      </c>
      <c r="N1" s="10" t="s">
        <v>4</v>
      </c>
      <c r="O1" s="10" t="s">
        <v>5</v>
      </c>
      <c r="P1" s="11" t="s">
        <v>6</v>
      </c>
      <c r="Q1" s="11"/>
      <c r="R1" s="11"/>
      <c r="S1" s="11"/>
      <c r="T1" s="11"/>
      <c r="U1" s="12" t="s">
        <v>7</v>
      </c>
    </row>
    <row r="2" customFormat="false" ht="13.5" hidden="false" customHeight="true" outlineLevel="0" collapsed="false">
      <c r="A2" s="14" t="s">
        <v>8</v>
      </c>
      <c r="B2" s="15" t="s">
        <v>9</v>
      </c>
      <c r="C2" s="16" t="s">
        <v>10</v>
      </c>
      <c r="D2" s="17" t="s">
        <v>11</v>
      </c>
      <c r="E2" s="14" t="s">
        <v>12</v>
      </c>
      <c r="F2" s="14" t="s">
        <v>13</v>
      </c>
      <c r="G2" s="61" t="s">
        <v>14</v>
      </c>
      <c r="H2" s="61" t="s">
        <v>15</v>
      </c>
      <c r="I2" s="61" t="s">
        <v>16</v>
      </c>
      <c r="J2" s="61" t="s">
        <v>17</v>
      </c>
      <c r="K2" s="61" t="s">
        <v>18</v>
      </c>
      <c r="L2" s="62" t="s">
        <v>19</v>
      </c>
      <c r="M2" s="62" t="s">
        <v>20</v>
      </c>
      <c r="N2" s="62" t="s">
        <v>21</v>
      </c>
      <c r="O2" s="62" t="s">
        <v>22</v>
      </c>
      <c r="P2" s="19" t="s">
        <v>23</v>
      </c>
      <c r="Q2" s="19" t="s">
        <v>24</v>
      </c>
      <c r="R2" s="19" t="s">
        <v>25</v>
      </c>
      <c r="S2" s="19" t="s">
        <v>26</v>
      </c>
      <c r="T2" s="20" t="s">
        <v>27</v>
      </c>
      <c r="U2" s="21" t="s">
        <v>28</v>
      </c>
    </row>
    <row r="3" customFormat="false" ht="13.5" hidden="false" customHeight="true" outlineLevel="0" collapsed="false">
      <c r="A3" s="22" t="s">
        <v>739</v>
      </c>
      <c r="B3" s="23" t="n">
        <v>0</v>
      </c>
      <c r="C3" s="23" t="n">
        <v>10000</v>
      </c>
      <c r="D3" s="24" t="n">
        <v>1</v>
      </c>
      <c r="E3" s="25" t="s">
        <v>740</v>
      </c>
      <c r="F3" s="25" t="s">
        <v>163</v>
      </c>
      <c r="G3" s="45" t="s">
        <v>741</v>
      </c>
      <c r="H3" s="45" t="s">
        <v>742</v>
      </c>
      <c r="I3" s="45" t="s">
        <v>743</v>
      </c>
      <c r="J3" s="45" t="s">
        <v>744</v>
      </c>
      <c r="K3" s="45" t="s">
        <v>745</v>
      </c>
      <c r="L3" s="45" t="s">
        <v>746</v>
      </c>
      <c r="M3" s="45" t="s">
        <v>747</v>
      </c>
      <c r="N3" s="45" t="s">
        <v>748</v>
      </c>
      <c r="O3" s="45" t="s">
        <v>749</v>
      </c>
      <c r="P3" s="25" t="s">
        <v>41</v>
      </c>
      <c r="Q3" s="28" t="s">
        <v>750</v>
      </c>
      <c r="R3" s="28" t="s">
        <v>43</v>
      </c>
      <c r="S3" s="28" t="s">
        <v>44</v>
      </c>
      <c r="T3" s="29" t="n">
        <v>45658</v>
      </c>
      <c r="U3" s="28" t="str">
        <f aca="false">CPF[[#This Row],[Unidade]]&amp; RIGHT("000" &amp; ROW(), 3)</f>
        <v>CPF003</v>
      </c>
    </row>
    <row r="4" customFormat="false" ht="13.5" hidden="false" customHeight="true" outlineLevel="0" collapsed="false">
      <c r="A4" s="22" t="s">
        <v>739</v>
      </c>
      <c r="B4" s="23" t="n">
        <v>0</v>
      </c>
      <c r="C4" s="23" t="n">
        <v>7000</v>
      </c>
      <c r="D4" s="24" t="n">
        <v>1</v>
      </c>
      <c r="E4" s="25" t="s">
        <v>751</v>
      </c>
      <c r="F4" s="25" t="s">
        <v>163</v>
      </c>
      <c r="G4" s="45" t="s">
        <v>752</v>
      </c>
      <c r="H4" s="45" t="s">
        <v>753</v>
      </c>
      <c r="I4" s="45" t="s">
        <v>754</v>
      </c>
      <c r="J4" s="45" t="s">
        <v>755</v>
      </c>
      <c r="K4" s="45" t="s">
        <v>756</v>
      </c>
      <c r="L4" s="45" t="s">
        <v>757</v>
      </c>
      <c r="M4" s="45" t="s">
        <v>758</v>
      </c>
      <c r="N4" s="45" t="s">
        <v>759</v>
      </c>
      <c r="O4" s="45" t="s">
        <v>749</v>
      </c>
      <c r="P4" s="25" t="s">
        <v>41</v>
      </c>
      <c r="Q4" s="28" t="s">
        <v>760</v>
      </c>
      <c r="R4" s="28" t="s">
        <v>43</v>
      </c>
      <c r="S4" s="28" t="s">
        <v>44</v>
      </c>
      <c r="T4" s="29" t="n">
        <v>45658</v>
      </c>
      <c r="U4" s="28" t="str">
        <f aca="false">CPF[[#This Row],[Unidade]]&amp; RIGHT("000" &amp; ROW(), 3)</f>
        <v>CPF004</v>
      </c>
    </row>
    <row r="5" customFormat="false" ht="13.5" hidden="false" customHeight="true" outlineLevel="0" collapsed="false">
      <c r="A5" s="22" t="s">
        <v>739</v>
      </c>
      <c r="B5" s="23" t="n">
        <v>0</v>
      </c>
      <c r="C5" s="23" t="n">
        <v>9000</v>
      </c>
      <c r="D5" s="24" t="n">
        <v>1</v>
      </c>
      <c r="E5" s="25" t="s">
        <v>761</v>
      </c>
      <c r="F5" s="25" t="s">
        <v>31</v>
      </c>
      <c r="G5" s="45" t="s">
        <v>762</v>
      </c>
      <c r="H5" s="45" t="s">
        <v>763</v>
      </c>
      <c r="I5" s="45" t="s">
        <v>764</v>
      </c>
      <c r="J5" s="45" t="s">
        <v>765</v>
      </c>
      <c r="K5" s="45" t="s">
        <v>766</v>
      </c>
      <c r="L5" s="45" t="s">
        <v>767</v>
      </c>
      <c r="M5" s="45" t="s">
        <v>768</v>
      </c>
      <c r="N5" s="45" t="s">
        <v>769</v>
      </c>
      <c r="O5" s="45" t="s">
        <v>749</v>
      </c>
      <c r="P5" s="25" t="s">
        <v>41</v>
      </c>
      <c r="Q5" s="28" t="s">
        <v>770</v>
      </c>
      <c r="R5" s="28" t="s">
        <v>43</v>
      </c>
      <c r="S5" s="28" t="s">
        <v>44</v>
      </c>
      <c r="T5" s="29" t="n">
        <v>45717</v>
      </c>
      <c r="U5" s="28" t="str">
        <f aca="false">CPF[[#This Row],[Unidade]]&amp; RIGHT("000" &amp; ROW(), 3)</f>
        <v>CPF005</v>
      </c>
    </row>
    <row r="6" customFormat="false" ht="13.5" hidden="false" customHeight="true" outlineLevel="0" collapsed="false">
      <c r="A6" s="22" t="s">
        <v>739</v>
      </c>
      <c r="B6" s="23" t="n">
        <v>26558.2137179101</v>
      </c>
      <c r="C6" s="23" t="n">
        <v>8505.55628208991</v>
      </c>
      <c r="D6" s="24" t="n">
        <v>1</v>
      </c>
      <c r="E6" s="25" t="s">
        <v>771</v>
      </c>
      <c r="F6" s="25" t="s">
        <v>144</v>
      </c>
      <c r="G6" s="45" t="s">
        <v>772</v>
      </c>
      <c r="H6" s="45" t="s">
        <v>773</v>
      </c>
      <c r="I6" s="45" t="s">
        <v>774</v>
      </c>
      <c r="J6" s="45" t="s">
        <v>775</v>
      </c>
      <c r="K6" s="45" t="s">
        <v>776</v>
      </c>
      <c r="L6" s="45" t="s">
        <v>777</v>
      </c>
      <c r="M6" s="45" t="s">
        <v>778</v>
      </c>
      <c r="N6" s="45" t="s">
        <v>759</v>
      </c>
      <c r="O6" s="45" t="s">
        <v>749</v>
      </c>
      <c r="P6" s="25" t="s">
        <v>41</v>
      </c>
      <c r="Q6" s="28" t="s">
        <v>779</v>
      </c>
      <c r="R6" s="28" t="s">
        <v>43</v>
      </c>
      <c r="S6" s="28" t="s">
        <v>44</v>
      </c>
      <c r="T6" s="29" t="n">
        <v>45658</v>
      </c>
      <c r="U6" s="28" t="str">
        <f aca="false">CPF[[#This Row],[Unidade]]&amp; RIGHT("000" &amp; ROW(), 3)</f>
        <v>CPF006</v>
      </c>
    </row>
    <row r="7" customFormat="false" ht="13.5" hidden="false" customHeight="true" outlineLevel="0" collapsed="false">
      <c r="A7" s="22" t="s">
        <v>739</v>
      </c>
      <c r="B7" s="23" t="n">
        <v>66000</v>
      </c>
      <c r="C7" s="23"/>
      <c r="D7" s="24" t="n">
        <v>1</v>
      </c>
      <c r="E7" s="25" t="s">
        <v>780</v>
      </c>
      <c r="F7" s="25" t="s">
        <v>144</v>
      </c>
      <c r="G7" s="45" t="s">
        <v>781</v>
      </c>
      <c r="H7" s="45" t="s">
        <v>782</v>
      </c>
      <c r="I7" s="45" t="s">
        <v>783</v>
      </c>
      <c r="J7" s="45" t="s">
        <v>784</v>
      </c>
      <c r="K7" s="45" t="s">
        <v>785</v>
      </c>
      <c r="L7" s="45" t="s">
        <v>786</v>
      </c>
      <c r="M7" s="45" t="s">
        <v>787</v>
      </c>
      <c r="N7" s="45" t="s">
        <v>788</v>
      </c>
      <c r="O7" s="45" t="s">
        <v>749</v>
      </c>
      <c r="P7" s="25" t="s">
        <v>41</v>
      </c>
      <c r="Q7" s="28" t="s">
        <v>789</v>
      </c>
      <c r="R7" s="28" t="s">
        <v>43</v>
      </c>
      <c r="S7" s="28" t="s">
        <v>44</v>
      </c>
      <c r="T7" s="29" t="n">
        <v>45658</v>
      </c>
      <c r="U7" s="28" t="str">
        <f aca="false">CPF[[#This Row],[Unidade]]&amp; RIGHT("000" &amp; ROW(), 3)</f>
        <v>CPF007</v>
      </c>
    </row>
    <row r="8" customFormat="false" ht="13.5" hidden="false" customHeight="true" outlineLevel="0" collapsed="false">
      <c r="A8" s="22" t="s">
        <v>739</v>
      </c>
      <c r="B8" s="23" t="n">
        <v>348527.76</v>
      </c>
      <c r="C8" s="23" t="n">
        <v>209472.24</v>
      </c>
      <c r="D8" s="24" t="n">
        <v>1</v>
      </c>
      <c r="E8" s="25" t="s">
        <v>790</v>
      </c>
      <c r="F8" s="25" t="s">
        <v>144</v>
      </c>
      <c r="G8" s="45" t="s">
        <v>791</v>
      </c>
      <c r="H8" s="45" t="s">
        <v>792</v>
      </c>
      <c r="I8" s="45" t="s">
        <v>793</v>
      </c>
      <c r="J8" s="45" t="s">
        <v>794</v>
      </c>
      <c r="K8" s="45" t="s">
        <v>795</v>
      </c>
      <c r="L8" s="45" t="s">
        <v>786</v>
      </c>
      <c r="M8" s="45" t="s">
        <v>787</v>
      </c>
      <c r="N8" s="45" t="s">
        <v>788</v>
      </c>
      <c r="O8" s="45" t="s">
        <v>749</v>
      </c>
      <c r="P8" s="25" t="s">
        <v>41</v>
      </c>
      <c r="Q8" s="28" t="s">
        <v>796</v>
      </c>
      <c r="R8" s="28" t="s">
        <v>43</v>
      </c>
      <c r="S8" s="28" t="s">
        <v>44</v>
      </c>
      <c r="T8" s="29" t="n">
        <v>45717</v>
      </c>
      <c r="U8" s="28" t="str">
        <f aca="false">CPF[[#This Row],[Unidade]]&amp; RIGHT("000" &amp; ROW(), 3)</f>
        <v>CPF008</v>
      </c>
    </row>
    <row r="9" customFormat="false" ht="13.5" hidden="false" customHeight="true" outlineLevel="0" collapsed="false">
      <c r="A9" s="22" t="s">
        <v>739</v>
      </c>
      <c r="B9" s="23" t="n">
        <v>558000</v>
      </c>
      <c r="C9" s="23" t="n">
        <v>0</v>
      </c>
      <c r="D9" s="24" t="n">
        <v>3</v>
      </c>
      <c r="E9" s="25" t="s">
        <v>790</v>
      </c>
      <c r="F9" s="25" t="s">
        <v>267</v>
      </c>
      <c r="G9" s="45" t="s">
        <v>797</v>
      </c>
      <c r="H9" s="45" t="s">
        <v>792</v>
      </c>
      <c r="I9" s="45" t="s">
        <v>798</v>
      </c>
      <c r="J9" s="45" t="s">
        <v>799</v>
      </c>
      <c r="K9" s="45" t="s">
        <v>795</v>
      </c>
      <c r="L9" s="45" t="s">
        <v>786</v>
      </c>
      <c r="M9" s="45" t="s">
        <v>787</v>
      </c>
      <c r="N9" s="45" t="s">
        <v>788</v>
      </c>
      <c r="O9" s="45" t="s">
        <v>749</v>
      </c>
      <c r="P9" s="25" t="s">
        <v>276</v>
      </c>
      <c r="Q9" s="28" t="s">
        <v>800</v>
      </c>
      <c r="R9" s="28" t="s">
        <v>43</v>
      </c>
      <c r="S9" s="28" t="s">
        <v>44</v>
      </c>
      <c r="T9" s="29" t="n">
        <v>45717</v>
      </c>
      <c r="U9" s="28" t="str">
        <f aca="false">CPF[[#This Row],[Unidade]]&amp; RIGHT("000" &amp; ROW(), 3)</f>
        <v>CPF009</v>
      </c>
    </row>
    <row r="10" customFormat="false" ht="13.5" hidden="false" customHeight="true" outlineLevel="0" collapsed="false">
      <c r="A10" s="22" t="s">
        <v>739</v>
      </c>
      <c r="B10" s="23" t="n">
        <v>56308.25</v>
      </c>
      <c r="C10" s="23" t="n">
        <v>102835.46</v>
      </c>
      <c r="D10" s="24" t="n">
        <v>3</v>
      </c>
      <c r="E10" s="25" t="s">
        <v>790</v>
      </c>
      <c r="F10" s="25" t="s">
        <v>144</v>
      </c>
      <c r="G10" s="45" t="s">
        <v>801</v>
      </c>
      <c r="H10" s="45" t="s">
        <v>802</v>
      </c>
      <c r="I10" s="45" t="s">
        <v>803</v>
      </c>
      <c r="J10" s="45" t="s">
        <v>804</v>
      </c>
      <c r="K10" s="45" t="s">
        <v>805</v>
      </c>
      <c r="L10" s="45" t="s">
        <v>806</v>
      </c>
      <c r="M10" s="45" t="s">
        <v>807</v>
      </c>
      <c r="N10" s="45" t="s">
        <v>759</v>
      </c>
      <c r="O10" s="45" t="s">
        <v>749</v>
      </c>
      <c r="P10" s="25" t="s">
        <v>276</v>
      </c>
      <c r="Q10" s="28" t="s">
        <v>796</v>
      </c>
      <c r="R10" s="28" t="s">
        <v>43</v>
      </c>
      <c r="S10" s="28" t="s">
        <v>44</v>
      </c>
      <c r="T10" s="29" t="n">
        <v>45658</v>
      </c>
      <c r="U10" s="28" t="str">
        <f aca="false">CPF[[#This Row],[Unidade]]&amp; RIGHT("000" &amp; ROW(), 3)</f>
        <v>CPF010</v>
      </c>
    </row>
    <row r="11" customFormat="false" ht="13.5" hidden="false" customHeight="true" outlineLevel="0" collapsed="false">
      <c r="A11" s="22" t="s">
        <v>739</v>
      </c>
      <c r="B11" s="23" t="n">
        <v>1771.69000000002</v>
      </c>
      <c r="C11" s="23" t="n">
        <v>33228.31</v>
      </c>
      <c r="D11" s="24" t="n">
        <v>1</v>
      </c>
      <c r="E11" s="25" t="s">
        <v>808</v>
      </c>
      <c r="F11" s="25" t="s">
        <v>194</v>
      </c>
      <c r="G11" s="45" t="s">
        <v>809</v>
      </c>
      <c r="H11" s="45" t="s">
        <v>810</v>
      </c>
      <c r="I11" s="45" t="s">
        <v>811</v>
      </c>
      <c r="J11" s="45" t="s">
        <v>812</v>
      </c>
      <c r="K11" s="45" t="s">
        <v>813</v>
      </c>
      <c r="L11" s="45" t="s">
        <v>814</v>
      </c>
      <c r="M11" s="45" t="s">
        <v>815</v>
      </c>
      <c r="N11" s="45" t="s">
        <v>759</v>
      </c>
      <c r="O11" s="45" t="s">
        <v>749</v>
      </c>
      <c r="P11" s="25" t="s">
        <v>41</v>
      </c>
      <c r="Q11" s="28" t="s">
        <v>816</v>
      </c>
      <c r="R11" s="28" t="s">
        <v>43</v>
      </c>
      <c r="S11" s="28" t="s">
        <v>44</v>
      </c>
      <c r="T11" s="29" t="n">
        <v>45658</v>
      </c>
      <c r="U11" s="28" t="str">
        <f aca="false">CPF[[#This Row],[Unidade]]&amp; RIGHT("000" &amp; ROW(), 3)</f>
        <v>CPF011</v>
      </c>
    </row>
    <row r="12" customFormat="false" ht="13.5" hidden="false" customHeight="true" outlineLevel="0" collapsed="false">
      <c r="A12" s="22" t="s">
        <v>739</v>
      </c>
      <c r="B12" s="23" t="n">
        <v>0</v>
      </c>
      <c r="C12" s="23" t="n">
        <v>24750</v>
      </c>
      <c r="D12" s="24" t="n">
        <v>1</v>
      </c>
      <c r="E12" s="25" t="s">
        <v>817</v>
      </c>
      <c r="F12" s="25" t="s">
        <v>163</v>
      </c>
      <c r="G12" s="45" t="s">
        <v>818</v>
      </c>
      <c r="H12" s="45" t="s">
        <v>819</v>
      </c>
      <c r="I12" s="45" t="s">
        <v>820</v>
      </c>
      <c r="J12" s="45" t="s">
        <v>821</v>
      </c>
      <c r="K12" s="45" t="s">
        <v>822</v>
      </c>
      <c r="L12" s="45" t="s">
        <v>814</v>
      </c>
      <c r="M12" s="45" t="s">
        <v>815</v>
      </c>
      <c r="N12" s="45" t="s">
        <v>759</v>
      </c>
      <c r="O12" s="45" t="s">
        <v>749</v>
      </c>
      <c r="P12" s="25" t="s">
        <v>41</v>
      </c>
      <c r="Q12" s="28" t="s">
        <v>823</v>
      </c>
      <c r="R12" s="28" t="s">
        <v>43</v>
      </c>
      <c r="S12" s="28" t="s">
        <v>44</v>
      </c>
      <c r="T12" s="29" t="n">
        <v>45658</v>
      </c>
      <c r="U12" s="28" t="str">
        <f aca="false">CPF[[#This Row],[Unidade]]&amp; RIGHT("000" &amp; ROW(), 3)</f>
        <v>CPF012</v>
      </c>
    </row>
    <row r="13" customFormat="false" ht="13.5" hidden="false" customHeight="true" outlineLevel="0" collapsed="false">
      <c r="A13" s="22" t="s">
        <v>739</v>
      </c>
      <c r="B13" s="23" t="n">
        <v>0</v>
      </c>
      <c r="C13" s="23" t="n">
        <v>38600</v>
      </c>
      <c r="D13" s="24" t="n">
        <v>1</v>
      </c>
      <c r="E13" s="25" t="s">
        <v>824</v>
      </c>
      <c r="F13" s="25" t="s">
        <v>179</v>
      </c>
      <c r="G13" s="45" t="s">
        <v>825</v>
      </c>
      <c r="H13" s="45" t="s">
        <v>819</v>
      </c>
      <c r="I13" s="45" t="s">
        <v>826</v>
      </c>
      <c r="J13" s="45" t="s">
        <v>827</v>
      </c>
      <c r="K13" s="45" t="s">
        <v>822</v>
      </c>
      <c r="L13" s="45" t="s">
        <v>814</v>
      </c>
      <c r="M13" s="45" t="s">
        <v>815</v>
      </c>
      <c r="N13" s="45" t="s">
        <v>759</v>
      </c>
      <c r="O13" s="45" t="s">
        <v>749</v>
      </c>
      <c r="P13" s="25" t="s">
        <v>41</v>
      </c>
      <c r="Q13" s="28" t="s">
        <v>828</v>
      </c>
      <c r="R13" s="28" t="s">
        <v>43</v>
      </c>
      <c r="S13" s="28" t="s">
        <v>44</v>
      </c>
      <c r="T13" s="29" t="n">
        <v>45658</v>
      </c>
      <c r="U13" s="28" t="str">
        <f aca="false">CPF[[#This Row],[Unidade]]&amp; RIGHT("000" &amp; ROW(), 3)</f>
        <v>CPF013</v>
      </c>
    </row>
    <row r="14" customFormat="false" ht="13.5" hidden="false" customHeight="true" outlineLevel="0" collapsed="false">
      <c r="A14" s="22" t="s">
        <v>739</v>
      </c>
      <c r="B14" s="23" t="n">
        <v>0</v>
      </c>
      <c r="C14" s="23" t="n">
        <v>132770.34</v>
      </c>
      <c r="D14" s="24" t="n">
        <v>1</v>
      </c>
      <c r="E14" s="25" t="s">
        <v>829</v>
      </c>
      <c r="F14" s="25" t="s">
        <v>267</v>
      </c>
      <c r="G14" s="45" t="s">
        <v>830</v>
      </c>
      <c r="H14" s="45" t="s">
        <v>831</v>
      </c>
      <c r="I14" s="45" t="s">
        <v>832</v>
      </c>
      <c r="J14" s="45" t="s">
        <v>833</v>
      </c>
      <c r="K14" s="45" t="s">
        <v>834</v>
      </c>
      <c r="L14" s="45" t="s">
        <v>786</v>
      </c>
      <c r="M14" s="45" t="s">
        <v>835</v>
      </c>
      <c r="N14" s="45" t="s">
        <v>759</v>
      </c>
      <c r="O14" s="45" t="s">
        <v>749</v>
      </c>
      <c r="P14" s="25" t="s">
        <v>276</v>
      </c>
      <c r="Q14" s="28" t="s">
        <v>836</v>
      </c>
      <c r="R14" s="28" t="n">
        <v>8282</v>
      </c>
      <c r="S14" s="28" t="s">
        <v>44</v>
      </c>
      <c r="T14" s="29" t="n">
        <v>45658</v>
      </c>
      <c r="U14" s="28" t="str">
        <f aca="false">CPF[[#This Row],[Unidade]]&amp; RIGHT("000" &amp; ROW(), 3)</f>
        <v>CPF014</v>
      </c>
    </row>
    <row r="15" customFormat="false" ht="13.5" hidden="false" customHeight="true" outlineLevel="0" collapsed="false">
      <c r="A15" s="22" t="s">
        <v>739</v>
      </c>
      <c r="B15" s="23" t="n">
        <v>300000</v>
      </c>
      <c r="C15" s="23" t="n">
        <v>0</v>
      </c>
      <c r="D15" s="24" t="n">
        <v>3</v>
      </c>
      <c r="E15" s="25" t="s">
        <v>837</v>
      </c>
      <c r="F15" s="25" t="s">
        <v>400</v>
      </c>
      <c r="G15" s="45" t="s">
        <v>838</v>
      </c>
      <c r="H15" s="45" t="s">
        <v>839</v>
      </c>
      <c r="I15" s="45" t="s">
        <v>840</v>
      </c>
      <c r="J15" s="45" t="s">
        <v>841</v>
      </c>
      <c r="K15" s="45" t="s">
        <v>842</v>
      </c>
      <c r="L15" s="45" t="s">
        <v>843</v>
      </c>
      <c r="M15" s="45" t="s">
        <v>844</v>
      </c>
      <c r="N15" s="45" t="s">
        <v>759</v>
      </c>
      <c r="O15" s="45" t="s">
        <v>749</v>
      </c>
      <c r="P15" s="25" t="s">
        <v>276</v>
      </c>
      <c r="Q15" s="39" t="s">
        <v>112</v>
      </c>
      <c r="R15" s="28" t="n">
        <v>8282</v>
      </c>
      <c r="S15" s="39" t="s">
        <v>112</v>
      </c>
      <c r="T15" s="29" t="n">
        <v>45658</v>
      </c>
      <c r="U15" s="28" t="str">
        <f aca="false">CPF[[#This Row],[Unidade]]&amp; RIGHT("000" &amp; ROW(), 3)</f>
        <v>CPF015</v>
      </c>
    </row>
    <row r="16" customFormat="false" ht="13.5" hidden="false" customHeight="true" outlineLevel="0" collapsed="false">
      <c r="A16" s="22" t="s">
        <v>739</v>
      </c>
      <c r="B16" s="23" t="n">
        <v>30000</v>
      </c>
      <c r="C16" s="23" t="n">
        <v>0</v>
      </c>
      <c r="D16" s="24" t="n">
        <v>3</v>
      </c>
      <c r="E16" s="25" t="s">
        <v>845</v>
      </c>
      <c r="F16" s="25" t="s">
        <v>46</v>
      </c>
      <c r="G16" s="45" t="s">
        <v>846</v>
      </c>
      <c r="H16" s="45" t="s">
        <v>847</v>
      </c>
      <c r="I16" s="45" t="s">
        <v>848</v>
      </c>
      <c r="J16" s="45" t="s">
        <v>849</v>
      </c>
      <c r="K16" s="45" t="s">
        <v>850</v>
      </c>
      <c r="L16" s="45" t="s">
        <v>843</v>
      </c>
      <c r="M16" s="45" t="s">
        <v>844</v>
      </c>
      <c r="N16" s="45" t="s">
        <v>759</v>
      </c>
      <c r="O16" s="45" t="s">
        <v>749</v>
      </c>
      <c r="P16" s="25" t="s">
        <v>276</v>
      </c>
      <c r="Q16" s="39" t="s">
        <v>112</v>
      </c>
      <c r="R16" s="28" t="n">
        <v>8282</v>
      </c>
      <c r="S16" s="39" t="s">
        <v>112</v>
      </c>
      <c r="T16" s="29" t="n">
        <v>45658</v>
      </c>
      <c r="U16" s="28" t="str">
        <f aca="false">CPF[[#This Row],[Unidade]]&amp; RIGHT("000" &amp; ROW(), 3)</f>
        <v>CPF016</v>
      </c>
    </row>
    <row r="17" customFormat="false" ht="13.5" hidden="false" customHeight="true" outlineLevel="0" collapsed="false">
      <c r="A17" s="22" t="s">
        <v>739</v>
      </c>
      <c r="B17" s="23" t="n">
        <v>3000000</v>
      </c>
      <c r="C17" s="23" t="n">
        <v>0</v>
      </c>
      <c r="D17" s="24" t="n">
        <v>3</v>
      </c>
      <c r="E17" s="25" t="s">
        <v>851</v>
      </c>
      <c r="F17" s="25" t="s">
        <v>400</v>
      </c>
      <c r="G17" s="45" t="s">
        <v>852</v>
      </c>
      <c r="H17" s="45" t="s">
        <v>853</v>
      </c>
      <c r="I17" s="45" t="s">
        <v>854</v>
      </c>
      <c r="J17" s="45" t="s">
        <v>855</v>
      </c>
      <c r="K17" s="45" t="s">
        <v>856</v>
      </c>
      <c r="L17" s="45" t="s">
        <v>843</v>
      </c>
      <c r="M17" s="45" t="s">
        <v>844</v>
      </c>
      <c r="N17" s="45" t="s">
        <v>759</v>
      </c>
      <c r="O17" s="45" t="s">
        <v>749</v>
      </c>
      <c r="P17" s="25" t="s">
        <v>276</v>
      </c>
      <c r="Q17" s="39" t="s">
        <v>112</v>
      </c>
      <c r="R17" s="28" t="n">
        <v>8282</v>
      </c>
      <c r="S17" s="39" t="s">
        <v>112</v>
      </c>
      <c r="T17" s="29" t="n">
        <v>45748</v>
      </c>
      <c r="U17" s="28" t="str">
        <f aca="false">CPF[[#This Row],[Unidade]]&amp; RIGHT("000" &amp; ROW(), 3)</f>
        <v>CPF017</v>
      </c>
    </row>
    <row r="18" customFormat="false" ht="13.5" hidden="false" customHeight="true" outlineLevel="0" collapsed="false">
      <c r="A18" s="22" t="s">
        <v>739</v>
      </c>
      <c r="B18" s="23" t="n">
        <v>300000</v>
      </c>
      <c r="C18" s="23" t="n">
        <v>0</v>
      </c>
      <c r="D18" s="24" t="n">
        <v>3</v>
      </c>
      <c r="E18" s="25" t="s">
        <v>857</v>
      </c>
      <c r="F18" s="25" t="s">
        <v>400</v>
      </c>
      <c r="G18" s="45" t="s">
        <v>858</v>
      </c>
      <c r="H18" s="45" t="s">
        <v>859</v>
      </c>
      <c r="I18" s="45" t="s">
        <v>860</v>
      </c>
      <c r="J18" s="45" t="s">
        <v>861</v>
      </c>
      <c r="K18" s="45" t="s">
        <v>862</v>
      </c>
      <c r="L18" s="45" t="s">
        <v>843</v>
      </c>
      <c r="M18" s="45" t="s">
        <v>844</v>
      </c>
      <c r="N18" s="45" t="s">
        <v>759</v>
      </c>
      <c r="O18" s="45" t="s">
        <v>749</v>
      </c>
      <c r="P18" s="25" t="s">
        <v>276</v>
      </c>
      <c r="Q18" s="39" t="s">
        <v>112</v>
      </c>
      <c r="R18" s="28" t="n">
        <v>8282</v>
      </c>
      <c r="S18" s="39" t="s">
        <v>112</v>
      </c>
      <c r="T18" s="29" t="n">
        <v>45689</v>
      </c>
      <c r="U18" s="28" t="str">
        <f aca="false">CPF[[#This Row],[Unidade]]&amp; RIGHT("000" &amp; ROW(), 3)</f>
        <v>CPF018</v>
      </c>
    </row>
    <row r="19" customFormat="false" ht="13.5" hidden="false" customHeight="true" outlineLevel="0" collapsed="false">
      <c r="A19" s="22" t="s">
        <v>739</v>
      </c>
      <c r="B19" s="23" t="n">
        <v>600000</v>
      </c>
      <c r="C19" s="23" t="n">
        <v>0</v>
      </c>
      <c r="D19" s="24" t="n">
        <v>3</v>
      </c>
      <c r="E19" s="25" t="s">
        <v>863</v>
      </c>
      <c r="F19" s="25" t="s">
        <v>400</v>
      </c>
      <c r="G19" s="45" t="s">
        <v>864</v>
      </c>
      <c r="H19" s="45" t="s">
        <v>865</v>
      </c>
      <c r="I19" s="45" t="s">
        <v>866</v>
      </c>
      <c r="J19" s="45" t="s">
        <v>867</v>
      </c>
      <c r="K19" s="45" t="s">
        <v>868</v>
      </c>
      <c r="L19" s="45" t="s">
        <v>843</v>
      </c>
      <c r="M19" s="45" t="s">
        <v>844</v>
      </c>
      <c r="N19" s="45" t="s">
        <v>759</v>
      </c>
      <c r="O19" s="45" t="s">
        <v>749</v>
      </c>
      <c r="P19" s="25" t="s">
        <v>276</v>
      </c>
      <c r="Q19" s="39" t="s">
        <v>112</v>
      </c>
      <c r="R19" s="28" t="n">
        <v>8282</v>
      </c>
      <c r="S19" s="39" t="s">
        <v>112</v>
      </c>
      <c r="T19" s="29" t="n">
        <v>45689</v>
      </c>
      <c r="U19" s="28" t="str">
        <f aca="false">CPF[[#This Row],[Unidade]]&amp; RIGHT("000" &amp; ROW(), 3)</f>
        <v>CPF019</v>
      </c>
    </row>
    <row r="20" customFormat="false" ht="13.5" hidden="false" customHeight="true" outlineLevel="0" collapsed="false">
      <c r="A20" s="22" t="s">
        <v>739</v>
      </c>
      <c r="B20" s="23" t="n">
        <v>5000000</v>
      </c>
      <c r="C20" s="23" t="n">
        <v>0</v>
      </c>
      <c r="D20" s="24" t="n">
        <v>3</v>
      </c>
      <c r="E20" s="25" t="s">
        <v>869</v>
      </c>
      <c r="F20" s="25" t="s">
        <v>400</v>
      </c>
      <c r="G20" s="45" t="s">
        <v>870</v>
      </c>
      <c r="H20" s="45" t="s">
        <v>871</v>
      </c>
      <c r="I20" s="45" t="s">
        <v>872</v>
      </c>
      <c r="J20" s="45" t="s">
        <v>873</v>
      </c>
      <c r="K20" s="45" t="s">
        <v>874</v>
      </c>
      <c r="L20" s="45" t="s">
        <v>843</v>
      </c>
      <c r="M20" s="45" t="s">
        <v>844</v>
      </c>
      <c r="N20" s="45" t="s">
        <v>759</v>
      </c>
      <c r="O20" s="45" t="s">
        <v>749</v>
      </c>
      <c r="P20" s="25" t="s">
        <v>276</v>
      </c>
      <c r="Q20" s="39" t="s">
        <v>112</v>
      </c>
      <c r="R20" s="28" t="n">
        <v>8282</v>
      </c>
      <c r="S20" s="39" t="s">
        <v>112</v>
      </c>
      <c r="T20" s="29" t="n">
        <v>45748</v>
      </c>
      <c r="U20" s="28" t="str">
        <f aca="false">CPF[[#This Row],[Unidade]]&amp; RIGHT("000" &amp; ROW(), 3)</f>
        <v>CPF020</v>
      </c>
    </row>
    <row r="21" customFormat="false" ht="13.5" hidden="false" customHeight="true" outlineLevel="0" collapsed="false">
      <c r="A21" s="22" t="s">
        <v>739</v>
      </c>
      <c r="B21" s="23" t="n">
        <v>500000</v>
      </c>
      <c r="C21" s="23" t="n">
        <v>0</v>
      </c>
      <c r="D21" s="24" t="n">
        <v>3</v>
      </c>
      <c r="E21" s="25" t="s">
        <v>875</v>
      </c>
      <c r="F21" s="25" t="s">
        <v>400</v>
      </c>
      <c r="G21" s="45" t="s">
        <v>876</v>
      </c>
      <c r="H21" s="45" t="s">
        <v>877</v>
      </c>
      <c r="I21" s="45" t="s">
        <v>854</v>
      </c>
      <c r="J21" s="45" t="s">
        <v>878</v>
      </c>
      <c r="K21" s="45" t="s">
        <v>879</v>
      </c>
      <c r="L21" s="45" t="s">
        <v>843</v>
      </c>
      <c r="M21" s="45" t="s">
        <v>844</v>
      </c>
      <c r="N21" s="45" t="s">
        <v>759</v>
      </c>
      <c r="O21" s="45" t="s">
        <v>749</v>
      </c>
      <c r="P21" s="25" t="s">
        <v>276</v>
      </c>
      <c r="Q21" s="39" t="s">
        <v>112</v>
      </c>
      <c r="R21" s="28" t="n">
        <v>8282</v>
      </c>
      <c r="S21" s="39" t="s">
        <v>112</v>
      </c>
      <c r="T21" s="29" t="n">
        <v>45689</v>
      </c>
      <c r="U21" s="28" t="str">
        <f aca="false">CPF[[#This Row],[Unidade]]&amp; RIGHT("000" &amp; ROW(), 3)</f>
        <v>CPF021</v>
      </c>
    </row>
    <row r="22" customFormat="false" ht="13.5" hidden="false" customHeight="true" outlineLevel="0" collapsed="false">
      <c r="A22" s="22" t="s">
        <v>739</v>
      </c>
      <c r="B22" s="23"/>
      <c r="C22" s="23"/>
      <c r="D22" s="24"/>
      <c r="E22" s="25"/>
      <c r="F22" s="28"/>
      <c r="G22" s="42"/>
      <c r="H22" s="42"/>
      <c r="I22" s="42"/>
      <c r="J22" s="42"/>
      <c r="K22" s="42"/>
      <c r="L22" s="42"/>
      <c r="M22" s="42"/>
      <c r="N22" s="42"/>
      <c r="O22" s="42"/>
      <c r="P22" s="28"/>
      <c r="Q22" s="28"/>
      <c r="R22" s="28"/>
      <c r="S22" s="28"/>
      <c r="T22" s="29"/>
      <c r="U22" s="28" t="str">
        <f aca="false">CPF[[#This Row],[Unidade]]&amp; RIGHT("000" &amp; ROW(), 3)</f>
        <v>CPF022</v>
      </c>
    </row>
    <row r="23" customFormat="false" ht="13.5" hidden="false" customHeight="true" outlineLevel="0" collapsed="false">
      <c r="A23" s="22" t="s">
        <v>739</v>
      </c>
      <c r="B23" s="23"/>
      <c r="C23" s="23"/>
      <c r="D23" s="24"/>
      <c r="E23" s="25"/>
      <c r="F23" s="28"/>
      <c r="G23" s="42"/>
      <c r="H23" s="42"/>
      <c r="I23" s="42"/>
      <c r="J23" s="42"/>
      <c r="K23" s="42"/>
      <c r="L23" s="42"/>
      <c r="M23" s="42"/>
      <c r="N23" s="42"/>
      <c r="O23" s="42"/>
      <c r="P23" s="28"/>
      <c r="Q23" s="28"/>
      <c r="R23" s="28"/>
      <c r="S23" s="28"/>
      <c r="T23" s="29"/>
      <c r="U23" s="28" t="str">
        <f aca="false">CPF[[#This Row],[Unidade]]&amp; RIGHT("000" &amp; ROW(), 3)</f>
        <v>CPF023</v>
      </c>
    </row>
    <row r="24" customFormat="false" ht="13.5" hidden="false" customHeight="true" outlineLevel="0" collapsed="false">
      <c r="A24" s="22" t="s">
        <v>739</v>
      </c>
      <c r="B24" s="23"/>
      <c r="C24" s="23"/>
      <c r="D24" s="24"/>
      <c r="E24" s="25"/>
      <c r="F24" s="28"/>
      <c r="G24" s="42"/>
      <c r="H24" s="42"/>
      <c r="I24" s="42"/>
      <c r="J24" s="42"/>
      <c r="K24" s="42"/>
      <c r="L24" s="42"/>
      <c r="M24" s="42"/>
      <c r="N24" s="42"/>
      <c r="O24" s="42"/>
      <c r="P24" s="28"/>
      <c r="Q24" s="28"/>
      <c r="R24" s="28"/>
      <c r="S24" s="28"/>
      <c r="T24" s="29"/>
      <c r="U24" s="28" t="str">
        <f aca="false">CPF[[#This Row],[Unidade]]&amp; RIGHT("000" &amp; ROW(), 3)</f>
        <v>CPF024</v>
      </c>
    </row>
    <row r="25" customFormat="false" ht="13.5" hidden="false" customHeight="true" outlineLevel="0" collapsed="false">
      <c r="A25" s="22" t="s">
        <v>739</v>
      </c>
      <c r="B25" s="23"/>
      <c r="C25" s="23"/>
      <c r="D25" s="24"/>
      <c r="E25" s="25"/>
      <c r="F25" s="28"/>
      <c r="G25" s="42"/>
      <c r="H25" s="42"/>
      <c r="I25" s="42"/>
      <c r="J25" s="42"/>
      <c r="K25" s="42"/>
      <c r="L25" s="42"/>
      <c r="M25" s="42"/>
      <c r="N25" s="42"/>
      <c r="O25" s="42"/>
      <c r="P25" s="28"/>
      <c r="Q25" s="28"/>
      <c r="R25" s="28"/>
      <c r="S25" s="28"/>
      <c r="T25" s="29"/>
      <c r="U25" s="28" t="str">
        <f aca="false">CPF[[#This Row],[Unidade]]&amp; RIGHT("000" &amp; ROW(), 3)</f>
        <v>CPF025</v>
      </c>
    </row>
    <row r="26" customFormat="false" ht="13.5" hidden="false" customHeight="true" outlineLevel="0" collapsed="false">
      <c r="A26" s="22" t="s">
        <v>739</v>
      </c>
      <c r="B26" s="23"/>
      <c r="C26" s="23"/>
      <c r="D26" s="24"/>
      <c r="E26" s="25"/>
      <c r="F26" s="28"/>
      <c r="G26" s="42"/>
      <c r="H26" s="42"/>
      <c r="I26" s="42"/>
      <c r="J26" s="42"/>
      <c r="K26" s="42"/>
      <c r="L26" s="42"/>
      <c r="M26" s="42"/>
      <c r="N26" s="42"/>
      <c r="O26" s="42"/>
      <c r="P26" s="28"/>
      <c r="Q26" s="28"/>
      <c r="R26" s="28"/>
      <c r="S26" s="28"/>
      <c r="T26" s="29"/>
      <c r="U26" s="28" t="str">
        <f aca="false">CPF[[#This Row],[Unidade]]&amp; RIGHT("000" &amp; ROW(), 3)</f>
        <v>CPF026</v>
      </c>
    </row>
    <row r="27" customFormat="false" ht="13.5" hidden="false" customHeight="true" outlineLevel="0" collapsed="false">
      <c r="A27" s="22" t="s">
        <v>739</v>
      </c>
      <c r="B27" s="23"/>
      <c r="C27" s="23"/>
      <c r="D27" s="24"/>
      <c r="E27" s="25"/>
      <c r="F27" s="28"/>
      <c r="G27" s="42"/>
      <c r="H27" s="42"/>
      <c r="I27" s="42"/>
      <c r="J27" s="42"/>
      <c r="K27" s="42"/>
      <c r="L27" s="42"/>
      <c r="M27" s="42"/>
      <c r="N27" s="42"/>
      <c r="O27" s="42"/>
      <c r="P27" s="28"/>
      <c r="Q27" s="28"/>
      <c r="R27" s="28"/>
      <c r="S27" s="28"/>
      <c r="T27" s="29"/>
      <c r="U27" s="28" t="str">
        <f aca="false">CPF[[#This Row],[Unidade]]&amp; RIGHT("000" &amp; ROW(), 3)</f>
        <v>CPF027</v>
      </c>
    </row>
    <row r="28" customFormat="false" ht="13.5" hidden="false" customHeight="true" outlineLevel="0" collapsed="false">
      <c r="A28" s="22" t="s">
        <v>739</v>
      </c>
      <c r="B28" s="23"/>
      <c r="C28" s="23"/>
      <c r="D28" s="24"/>
      <c r="E28" s="25"/>
      <c r="F28" s="28"/>
      <c r="G28" s="42"/>
      <c r="H28" s="42"/>
      <c r="I28" s="42"/>
      <c r="J28" s="42"/>
      <c r="K28" s="42"/>
      <c r="L28" s="42"/>
      <c r="M28" s="42"/>
      <c r="N28" s="42"/>
      <c r="O28" s="42"/>
      <c r="P28" s="28"/>
      <c r="Q28" s="28"/>
      <c r="R28" s="28"/>
      <c r="S28" s="28"/>
      <c r="T28" s="29"/>
      <c r="U28" s="28" t="str">
        <f aca="false">CPF[[#This Row],[Unidade]]&amp; RIGHT("000" &amp; ROW(), 3)</f>
        <v>CPF028</v>
      </c>
    </row>
    <row r="29" customFormat="false" ht="13.5" hidden="false" customHeight="true" outlineLevel="0" collapsed="false">
      <c r="A29" s="22" t="s">
        <v>739</v>
      </c>
      <c r="B29" s="23"/>
      <c r="C29" s="23"/>
      <c r="D29" s="24"/>
      <c r="E29" s="25"/>
      <c r="F29" s="28"/>
      <c r="G29" s="42"/>
      <c r="H29" s="42"/>
      <c r="I29" s="42"/>
      <c r="J29" s="42"/>
      <c r="K29" s="42"/>
      <c r="L29" s="42"/>
      <c r="M29" s="42"/>
      <c r="N29" s="42"/>
      <c r="O29" s="42"/>
      <c r="P29" s="28"/>
      <c r="Q29" s="28"/>
      <c r="R29" s="28"/>
      <c r="S29" s="28"/>
      <c r="T29" s="29"/>
      <c r="U29" s="28" t="str">
        <f aca="false">CPF[[#This Row],[Unidade]]&amp; RIGHT("000" &amp; ROW(), 3)</f>
        <v>CPF029</v>
      </c>
    </row>
    <row r="30" customFormat="false" ht="13.5" hidden="false" customHeight="true" outlineLevel="0" collapsed="false">
      <c r="A30" s="22" t="s">
        <v>739</v>
      </c>
      <c r="B30" s="23"/>
      <c r="C30" s="23"/>
      <c r="D30" s="24"/>
      <c r="E30" s="25"/>
      <c r="F30" s="28"/>
      <c r="G30" s="42"/>
      <c r="H30" s="42"/>
      <c r="I30" s="42"/>
      <c r="J30" s="42"/>
      <c r="K30" s="42"/>
      <c r="L30" s="42"/>
      <c r="M30" s="42"/>
      <c r="N30" s="42"/>
      <c r="O30" s="42"/>
      <c r="P30" s="28"/>
      <c r="Q30" s="28"/>
      <c r="R30" s="28"/>
      <c r="S30" s="28"/>
      <c r="T30" s="29"/>
      <c r="U30" s="28" t="str">
        <f aca="false">CPF[[#This Row],[Unidade]]&amp; RIGHT("000" &amp; ROW(), 3)</f>
        <v>CPF030</v>
      </c>
    </row>
    <row r="31" customFormat="false" ht="13.5" hidden="false" customHeight="true" outlineLevel="0" collapsed="false">
      <c r="A31" s="22" t="s">
        <v>739</v>
      </c>
      <c r="B31" s="23"/>
      <c r="C31" s="23"/>
      <c r="D31" s="24"/>
      <c r="E31" s="25"/>
      <c r="F31" s="28"/>
      <c r="G31" s="42"/>
      <c r="H31" s="42"/>
      <c r="I31" s="42"/>
      <c r="J31" s="42"/>
      <c r="K31" s="42"/>
      <c r="L31" s="42"/>
      <c r="M31" s="42"/>
      <c r="N31" s="42"/>
      <c r="O31" s="42"/>
      <c r="P31" s="28"/>
      <c r="Q31" s="28"/>
      <c r="R31" s="28"/>
      <c r="S31" s="28"/>
      <c r="T31" s="29"/>
      <c r="U31" s="28" t="str">
        <f aca="false">CPF[[#This Row],[Unidade]]&amp; RIGHT("000" &amp; ROW(), 3)</f>
        <v>CPF031</v>
      </c>
    </row>
    <row r="32" customFormat="false" ht="13.5" hidden="false" customHeight="true" outlineLevel="0" collapsed="false">
      <c r="A32" s="22" t="s">
        <v>739</v>
      </c>
      <c r="B32" s="23"/>
      <c r="C32" s="23"/>
      <c r="D32" s="24"/>
      <c r="E32" s="25"/>
      <c r="F32" s="28"/>
      <c r="G32" s="42"/>
      <c r="H32" s="42"/>
      <c r="I32" s="42"/>
      <c r="J32" s="42"/>
      <c r="K32" s="42"/>
      <c r="L32" s="42"/>
      <c r="M32" s="42"/>
      <c r="N32" s="42"/>
      <c r="O32" s="42"/>
      <c r="P32" s="28"/>
      <c r="Q32" s="28"/>
      <c r="R32" s="28"/>
      <c r="S32" s="28"/>
      <c r="T32" s="29"/>
      <c r="U32" s="28" t="str">
        <f aca="false">CPF[[#This Row],[Unidade]]&amp; RIGHT("000" &amp; ROW(), 3)</f>
        <v>CPF032</v>
      </c>
    </row>
    <row r="33" customFormat="false" ht="13.5" hidden="false" customHeight="true" outlineLevel="0" collapsed="false">
      <c r="A33" s="22" t="s">
        <v>739</v>
      </c>
      <c r="B33" s="23"/>
      <c r="C33" s="23"/>
      <c r="D33" s="24"/>
      <c r="E33" s="25"/>
      <c r="F33" s="28"/>
      <c r="G33" s="42"/>
      <c r="H33" s="42"/>
      <c r="I33" s="42"/>
      <c r="J33" s="42"/>
      <c r="K33" s="42"/>
      <c r="L33" s="42"/>
      <c r="M33" s="42"/>
      <c r="N33" s="42"/>
      <c r="O33" s="42"/>
      <c r="P33" s="28"/>
      <c r="Q33" s="28"/>
      <c r="R33" s="28"/>
      <c r="S33" s="28"/>
      <c r="T33" s="29"/>
      <c r="U33" s="28" t="str">
        <f aca="false">CPF[[#This Row],[Unidade]]&amp; RIGHT("000" &amp; ROW(), 3)</f>
        <v>CPF033</v>
      </c>
    </row>
    <row r="34" customFormat="false" ht="13.5" hidden="false" customHeight="true" outlineLevel="0" collapsed="false">
      <c r="A34" s="22" t="s">
        <v>739</v>
      </c>
      <c r="B34" s="23"/>
      <c r="C34" s="23"/>
      <c r="D34" s="24"/>
      <c r="E34" s="25"/>
      <c r="F34" s="28"/>
      <c r="G34" s="42"/>
      <c r="H34" s="42"/>
      <c r="I34" s="42"/>
      <c r="J34" s="42"/>
      <c r="K34" s="42"/>
      <c r="L34" s="42"/>
      <c r="M34" s="42"/>
      <c r="N34" s="42"/>
      <c r="O34" s="42"/>
      <c r="P34" s="28"/>
      <c r="Q34" s="28"/>
      <c r="R34" s="28"/>
      <c r="S34" s="28"/>
      <c r="T34" s="29"/>
      <c r="U34" s="28" t="str">
        <f aca="false">CPF[[#This Row],[Unidade]]&amp; RIGHT("000" &amp; ROW(), 3)</f>
        <v>CPF034</v>
      </c>
    </row>
    <row r="35" customFormat="false" ht="13.5" hidden="false" customHeight="true" outlineLevel="0" collapsed="false">
      <c r="A35" s="22" t="s">
        <v>739</v>
      </c>
      <c r="B35" s="23"/>
      <c r="C35" s="23"/>
      <c r="D35" s="24"/>
      <c r="E35" s="25"/>
      <c r="F35" s="28"/>
      <c r="G35" s="42"/>
      <c r="H35" s="42"/>
      <c r="I35" s="42"/>
      <c r="J35" s="42"/>
      <c r="K35" s="42"/>
      <c r="L35" s="42"/>
      <c r="M35" s="42"/>
      <c r="N35" s="42"/>
      <c r="O35" s="42"/>
      <c r="P35" s="28"/>
      <c r="Q35" s="28"/>
      <c r="R35" s="28"/>
      <c r="S35" s="28"/>
      <c r="T35" s="29"/>
      <c r="U35" s="28" t="str">
        <f aca="false">CPF[[#This Row],[Unidade]]&amp; RIGHT("000" &amp; ROW(), 3)</f>
        <v>CPF035</v>
      </c>
    </row>
    <row r="36" customFormat="false" ht="13.5" hidden="false" customHeight="true" outlineLevel="0" collapsed="false">
      <c r="A36" s="22" t="s">
        <v>739</v>
      </c>
      <c r="B36" s="23"/>
      <c r="C36" s="23"/>
      <c r="D36" s="24"/>
      <c r="E36" s="25"/>
      <c r="F36" s="28"/>
      <c r="G36" s="42"/>
      <c r="H36" s="42"/>
      <c r="I36" s="42"/>
      <c r="J36" s="42"/>
      <c r="K36" s="42"/>
      <c r="L36" s="42"/>
      <c r="M36" s="42"/>
      <c r="N36" s="42"/>
      <c r="O36" s="42"/>
      <c r="P36" s="28"/>
      <c r="Q36" s="28"/>
      <c r="R36" s="28"/>
      <c r="S36" s="28"/>
      <c r="T36" s="29"/>
      <c r="U36" s="28" t="str">
        <f aca="false">CPF[[#This Row],[Unidade]]&amp; RIGHT("000" &amp; ROW(), 3)</f>
        <v>CPF036</v>
      </c>
    </row>
    <row r="37" customFormat="false" ht="13.5" hidden="false" customHeight="true" outlineLevel="0" collapsed="false">
      <c r="A37" s="22" t="s">
        <v>739</v>
      </c>
      <c r="B37" s="23"/>
      <c r="C37" s="23"/>
      <c r="D37" s="24"/>
      <c r="E37" s="25"/>
      <c r="F37" s="28"/>
      <c r="G37" s="42"/>
      <c r="H37" s="42"/>
      <c r="I37" s="42"/>
      <c r="J37" s="42"/>
      <c r="K37" s="42"/>
      <c r="L37" s="42"/>
      <c r="M37" s="42"/>
      <c r="N37" s="42"/>
      <c r="O37" s="42"/>
      <c r="P37" s="28"/>
      <c r="Q37" s="28"/>
      <c r="R37" s="28"/>
      <c r="S37" s="28"/>
      <c r="T37" s="29"/>
      <c r="U37" s="28" t="str">
        <f aca="false">CPF[[#This Row],[Unidade]]&amp; RIGHT("000" &amp; ROW(), 3)</f>
        <v>CPF037</v>
      </c>
    </row>
    <row r="38" customFormat="false" ht="13.5" hidden="false" customHeight="true" outlineLevel="0" collapsed="false">
      <c r="A38" s="22" t="s">
        <v>739</v>
      </c>
      <c r="B38" s="23"/>
      <c r="C38" s="23"/>
      <c r="D38" s="24"/>
      <c r="E38" s="25"/>
      <c r="F38" s="28"/>
      <c r="G38" s="42"/>
      <c r="H38" s="42"/>
      <c r="I38" s="42"/>
      <c r="J38" s="42"/>
      <c r="K38" s="42"/>
      <c r="L38" s="42"/>
      <c r="M38" s="42"/>
      <c r="N38" s="42"/>
      <c r="O38" s="42"/>
      <c r="P38" s="28"/>
      <c r="Q38" s="28"/>
      <c r="R38" s="28"/>
      <c r="S38" s="28"/>
      <c r="T38" s="29"/>
      <c r="U38" s="28" t="str">
        <f aca="false">CPF[[#This Row],[Unidade]]&amp; RIGHT("000" &amp; ROW(), 3)</f>
        <v>CPF038</v>
      </c>
    </row>
    <row r="39" customFormat="false" ht="13.5" hidden="false" customHeight="true" outlineLevel="0" collapsed="false">
      <c r="A39" s="22" t="s">
        <v>739</v>
      </c>
      <c r="B39" s="23"/>
      <c r="C39" s="23"/>
      <c r="D39" s="24"/>
      <c r="E39" s="25"/>
      <c r="F39" s="28"/>
      <c r="G39" s="42"/>
      <c r="H39" s="42"/>
      <c r="I39" s="42"/>
      <c r="J39" s="42"/>
      <c r="K39" s="42"/>
      <c r="L39" s="42"/>
      <c r="M39" s="42"/>
      <c r="N39" s="42"/>
      <c r="O39" s="42"/>
      <c r="P39" s="28"/>
      <c r="Q39" s="28"/>
      <c r="R39" s="28"/>
      <c r="S39" s="28"/>
      <c r="T39" s="29"/>
      <c r="U39" s="28" t="str">
        <f aca="false">CPF[[#This Row],[Unidade]]&amp; RIGHT("000" &amp; ROW(), 3)</f>
        <v>CPF039</v>
      </c>
    </row>
    <row r="40" customFormat="false" ht="13.5" hidden="false" customHeight="true" outlineLevel="0" collapsed="false">
      <c r="A40" s="22" t="s">
        <v>739</v>
      </c>
      <c r="B40" s="23"/>
      <c r="C40" s="23"/>
      <c r="D40" s="24"/>
      <c r="E40" s="25"/>
      <c r="F40" s="28"/>
      <c r="G40" s="42"/>
      <c r="H40" s="42"/>
      <c r="I40" s="42"/>
      <c r="J40" s="42"/>
      <c r="K40" s="42"/>
      <c r="L40" s="42"/>
      <c r="M40" s="42"/>
      <c r="N40" s="42"/>
      <c r="O40" s="42"/>
      <c r="P40" s="28"/>
      <c r="Q40" s="28"/>
      <c r="R40" s="28"/>
      <c r="S40" s="28"/>
      <c r="T40" s="29"/>
      <c r="U40" s="28" t="str">
        <f aca="false">CPF[[#This Row],[Unidade]]&amp; RIGHT("000" &amp; ROW(), 3)</f>
        <v>CPF040</v>
      </c>
    </row>
    <row r="41" customFormat="false" ht="13.5" hidden="false" customHeight="true" outlineLevel="0" collapsed="false">
      <c r="A41" s="22" t="s">
        <v>739</v>
      </c>
      <c r="B41" s="23"/>
      <c r="C41" s="23"/>
      <c r="D41" s="24"/>
      <c r="E41" s="25"/>
      <c r="F41" s="28"/>
      <c r="G41" s="42"/>
      <c r="H41" s="42"/>
      <c r="I41" s="42"/>
      <c r="J41" s="42"/>
      <c r="K41" s="42"/>
      <c r="L41" s="42"/>
      <c r="M41" s="42"/>
      <c r="N41" s="42"/>
      <c r="O41" s="42"/>
      <c r="P41" s="28"/>
      <c r="Q41" s="28"/>
      <c r="R41" s="28"/>
      <c r="S41" s="28"/>
      <c r="T41" s="29"/>
      <c r="U41" s="28" t="str">
        <f aca="false">CPF[[#This Row],[Unidade]]&amp; RIGHT("000" &amp; ROW(), 3)</f>
        <v>CPF041</v>
      </c>
    </row>
    <row r="42" customFormat="false" ht="13.5" hidden="false" customHeight="true" outlineLevel="0" collapsed="false">
      <c r="A42" s="22" t="s">
        <v>739</v>
      </c>
      <c r="B42" s="23"/>
      <c r="C42" s="23"/>
      <c r="D42" s="24"/>
      <c r="E42" s="25"/>
      <c r="F42" s="28"/>
      <c r="G42" s="42"/>
      <c r="H42" s="42"/>
      <c r="I42" s="42"/>
      <c r="J42" s="42"/>
      <c r="K42" s="42"/>
      <c r="L42" s="42"/>
      <c r="M42" s="42"/>
      <c r="N42" s="42"/>
      <c r="O42" s="42"/>
      <c r="P42" s="28"/>
      <c r="Q42" s="28"/>
      <c r="R42" s="28"/>
      <c r="S42" s="28"/>
      <c r="T42" s="29"/>
      <c r="U42" s="28" t="str">
        <f aca="false">CPF[[#This Row],[Unidade]]&amp; RIGHT("000" &amp; ROW(), 3)</f>
        <v>CPF042</v>
      </c>
    </row>
    <row r="43" customFormat="false" ht="13.5" hidden="false" customHeight="true" outlineLevel="0" collapsed="false">
      <c r="A43" s="22" t="s">
        <v>739</v>
      </c>
      <c r="B43" s="23"/>
      <c r="C43" s="23"/>
      <c r="D43" s="24"/>
      <c r="E43" s="25"/>
      <c r="F43" s="28"/>
      <c r="G43" s="42"/>
      <c r="H43" s="42"/>
      <c r="I43" s="42"/>
      <c r="J43" s="42"/>
      <c r="K43" s="42"/>
      <c r="L43" s="42"/>
      <c r="M43" s="42"/>
      <c r="N43" s="42"/>
      <c r="O43" s="42"/>
      <c r="P43" s="28"/>
      <c r="Q43" s="28"/>
      <c r="R43" s="28"/>
      <c r="S43" s="28"/>
      <c r="T43" s="29"/>
      <c r="U43" s="28" t="str">
        <f aca="false">CPF[[#This Row],[Unidade]]&amp; RIGHT("000" &amp; ROW(), 3)</f>
        <v>CPF043</v>
      </c>
    </row>
    <row r="44" customFormat="false" ht="13.5" hidden="false" customHeight="true" outlineLevel="0" collapsed="false">
      <c r="A44" s="22" t="s">
        <v>739</v>
      </c>
      <c r="B44" s="23"/>
      <c r="C44" s="23"/>
      <c r="D44" s="24"/>
      <c r="E44" s="25"/>
      <c r="F44" s="28"/>
      <c r="G44" s="42"/>
      <c r="H44" s="42"/>
      <c r="I44" s="42"/>
      <c r="J44" s="42"/>
      <c r="K44" s="42"/>
      <c r="L44" s="42"/>
      <c r="M44" s="42"/>
      <c r="N44" s="42"/>
      <c r="O44" s="42"/>
      <c r="P44" s="28"/>
      <c r="Q44" s="28"/>
      <c r="R44" s="28"/>
      <c r="S44" s="28"/>
      <c r="T44" s="29"/>
      <c r="U44" s="28" t="str">
        <f aca="false">CPF[[#This Row],[Unidade]]&amp; RIGHT("000" &amp; ROW(), 3)</f>
        <v>CPF044</v>
      </c>
    </row>
    <row r="45" customFormat="false" ht="13.5" hidden="false" customHeight="true" outlineLevel="0" collapsed="false">
      <c r="A45" s="22" t="s">
        <v>739</v>
      </c>
      <c r="B45" s="23"/>
      <c r="C45" s="23"/>
      <c r="D45" s="24"/>
      <c r="E45" s="25"/>
      <c r="F45" s="28"/>
      <c r="G45" s="42"/>
      <c r="H45" s="42"/>
      <c r="I45" s="42"/>
      <c r="J45" s="42"/>
      <c r="K45" s="42"/>
      <c r="L45" s="42"/>
      <c r="M45" s="42"/>
      <c r="N45" s="42"/>
      <c r="O45" s="42"/>
      <c r="P45" s="28"/>
      <c r="Q45" s="28"/>
      <c r="R45" s="28"/>
      <c r="S45" s="28"/>
      <c r="T45" s="29"/>
      <c r="U45" s="28" t="str">
        <f aca="false">CPF[[#This Row],[Unidade]]&amp; RIGHT("000" &amp; ROW(), 3)</f>
        <v>CPF045</v>
      </c>
    </row>
    <row r="46" customFormat="false" ht="13.5" hidden="false" customHeight="true" outlineLevel="0" collapsed="false">
      <c r="A46" s="22" t="s">
        <v>739</v>
      </c>
      <c r="B46" s="23"/>
      <c r="C46" s="23"/>
      <c r="D46" s="24"/>
      <c r="E46" s="25"/>
      <c r="F46" s="28"/>
      <c r="G46" s="42"/>
      <c r="H46" s="42"/>
      <c r="I46" s="42"/>
      <c r="J46" s="42"/>
      <c r="K46" s="42"/>
      <c r="L46" s="42"/>
      <c r="M46" s="42"/>
      <c r="N46" s="42"/>
      <c r="O46" s="42"/>
      <c r="P46" s="28"/>
      <c r="Q46" s="28"/>
      <c r="R46" s="28"/>
      <c r="S46" s="28"/>
      <c r="T46" s="29"/>
      <c r="U46" s="28" t="str">
        <f aca="false">CPF[[#This Row],[Unidade]]&amp; RIGHT("000" &amp; ROW(), 3)</f>
        <v>CPF046</v>
      </c>
    </row>
    <row r="47" customFormat="false" ht="13.5" hidden="false" customHeight="true" outlineLevel="0" collapsed="false">
      <c r="A47" s="22" t="s">
        <v>739</v>
      </c>
      <c r="B47" s="23"/>
      <c r="C47" s="23"/>
      <c r="D47" s="24"/>
      <c r="E47" s="25"/>
      <c r="F47" s="28"/>
      <c r="G47" s="42"/>
      <c r="H47" s="42"/>
      <c r="I47" s="42"/>
      <c r="J47" s="42"/>
      <c r="K47" s="42"/>
      <c r="L47" s="42"/>
      <c r="M47" s="42"/>
      <c r="N47" s="42"/>
      <c r="O47" s="42"/>
      <c r="P47" s="28"/>
      <c r="Q47" s="28"/>
      <c r="R47" s="28"/>
      <c r="S47" s="28"/>
      <c r="T47" s="29"/>
      <c r="U47" s="28" t="str">
        <f aca="false">CPF[[#This Row],[Unidade]]&amp; RIGHT("000" &amp; ROW(), 3)</f>
        <v>CPF047</v>
      </c>
    </row>
    <row r="48" customFormat="false" ht="13.5" hidden="false" customHeight="true" outlineLevel="0" collapsed="false">
      <c r="A48" s="22" t="s">
        <v>739</v>
      </c>
      <c r="B48" s="23"/>
      <c r="C48" s="23"/>
      <c r="D48" s="24"/>
      <c r="E48" s="25"/>
      <c r="F48" s="28"/>
      <c r="G48" s="42"/>
      <c r="H48" s="42"/>
      <c r="I48" s="42"/>
      <c r="J48" s="42"/>
      <c r="K48" s="42"/>
      <c r="L48" s="42"/>
      <c r="M48" s="42"/>
      <c r="N48" s="42"/>
      <c r="O48" s="42"/>
      <c r="P48" s="28"/>
      <c r="Q48" s="28"/>
      <c r="R48" s="28"/>
      <c r="S48" s="28"/>
      <c r="T48" s="29"/>
      <c r="U48" s="28" t="str">
        <f aca="false">CPF[[#This Row],[Unidade]]&amp; RIGHT("000" &amp; ROW(), 3)</f>
        <v>CPF048</v>
      </c>
    </row>
    <row r="49" customFormat="false" ht="13.5" hidden="false" customHeight="true" outlineLevel="0" collapsed="false">
      <c r="A49" s="22" t="s">
        <v>739</v>
      </c>
      <c r="B49" s="23"/>
      <c r="C49" s="23"/>
      <c r="D49" s="24"/>
      <c r="E49" s="25"/>
      <c r="F49" s="28"/>
      <c r="G49" s="42"/>
      <c r="H49" s="42"/>
      <c r="I49" s="42"/>
      <c r="J49" s="42"/>
      <c r="K49" s="42"/>
      <c r="L49" s="42"/>
      <c r="M49" s="42"/>
      <c r="N49" s="42"/>
      <c r="O49" s="42"/>
      <c r="P49" s="28"/>
      <c r="Q49" s="28"/>
      <c r="R49" s="28"/>
      <c r="S49" s="28"/>
      <c r="T49" s="29"/>
      <c r="U49" s="28" t="str">
        <f aca="false">CPF[[#This Row],[Unidade]]&amp; RIGHT("000" &amp; ROW(), 3)</f>
        <v>CPF049</v>
      </c>
    </row>
    <row r="50" customFormat="false" ht="13.5" hidden="false" customHeight="true" outlineLevel="0" collapsed="false">
      <c r="A50" s="22" t="s">
        <v>739</v>
      </c>
      <c r="B50" s="23"/>
      <c r="C50" s="23"/>
      <c r="D50" s="24"/>
      <c r="E50" s="25"/>
      <c r="F50" s="28"/>
      <c r="G50" s="42"/>
      <c r="H50" s="42"/>
      <c r="I50" s="42"/>
      <c r="J50" s="42"/>
      <c r="K50" s="42"/>
      <c r="L50" s="42"/>
      <c r="M50" s="42"/>
      <c r="N50" s="42"/>
      <c r="O50" s="42"/>
      <c r="P50" s="28"/>
      <c r="Q50" s="28"/>
      <c r="R50" s="28"/>
      <c r="S50" s="28"/>
      <c r="T50" s="29"/>
      <c r="U50" s="28" t="str">
        <f aca="false">CPF[[#This Row],[Unidade]]&amp; RIGHT("000" &amp; ROW(), 3)</f>
        <v>CPF050</v>
      </c>
    </row>
  </sheetData>
  <mergeCells count="2">
    <mergeCell ref="E1:K1"/>
    <mergeCell ref="P1:T1"/>
  </mergeCells>
  <conditionalFormatting sqref="B1">
    <cfRule type="cellIs" priority="2" operator="lessThan" aboveAverage="0" equalAverage="0" bottom="0" percent="0" rank="0" text="" dxfId="62">
      <formula>0</formula>
    </cfRule>
  </conditionalFormatting>
  <conditionalFormatting sqref="C1">
    <cfRule type="cellIs" priority="3" operator="lessThan" aboveAverage="0" equalAverage="0" bottom="0" percent="0" rank="0" text="" dxfId="63">
      <formula>0</formula>
    </cfRule>
  </conditionalFormatting>
  <conditionalFormatting sqref="D3:D50">
    <cfRule type="cellIs" priority="4" operator="equal" aboveAverage="0" equalAverage="0" bottom="0" percent="0" rank="0" text="" dxfId="64">
      <formula>3</formula>
    </cfRule>
    <cfRule type="cellIs" priority="5" operator="equal" aboveAverage="0" equalAverage="0" bottom="0" percent="0" rank="0" text="" dxfId="65">
      <formula>2</formula>
    </cfRule>
    <cfRule type="cellIs" priority="6" operator="equal" aboveAverage="0" equalAverage="0" bottom="0" percent="0" rank="0" text="" dxfId="66">
      <formula>1</formula>
    </cfRule>
  </conditionalFormatting>
  <conditionalFormatting sqref="E3:E50">
    <cfRule type="expression" priority="7" aboveAverage="0" equalAverage="0" bottom="0" percent="0" rank="0" text="" dxfId="67">
      <formula>$D3=""</formula>
    </cfRule>
    <cfRule type="expression" priority="8" aboveAverage="0" equalAverage="0" bottom="0" percent="0" rank="0" text="" dxfId="68">
      <formula>$C3=0</formula>
    </cfRule>
    <cfRule type="expression" priority="9" aboveAverage="0" equalAverage="0" bottom="0" percent="0" rank="0" text="" dxfId="69">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7" scale="45" fitToWidth="1" fitToHeight="1" pageOrder="downThenOver" orientation="landscape" blackAndWhite="false" draft="false" cellComments="none" horizontalDpi="300" verticalDpi="300" copies="1"/>
  <headerFooter differentFirst="false" differentOddEven="false">
    <oddHeader/>
    <oddFooter/>
  </headerFooter>
  <tableParts>
    <tablePart r:id="rId6"/>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1" min="1" style="1" width="15.63"/>
    <col collapsed="false" customWidth="false" hidden="false" outlineLevel="0" max="3" min="2" style="2" width="15.63"/>
    <col collapsed="false" customWidth="true" hidden="false" outlineLevel="0" max="4" min="4" style="2" width="4.63"/>
    <col collapsed="false" customWidth="false" hidden="false" outlineLevel="0" max="19" min="5" style="1" width="15.63"/>
    <col collapsed="false" customWidth="false" hidden="false" outlineLevel="0" max="20" min="20" style="4" width="15.63"/>
    <col collapsed="false" customWidth="false" hidden="false" outlineLevel="0" max="1024" min="21" style="1" width="15.63"/>
  </cols>
  <sheetData>
    <row r="1" s="13" customFormat="true" ht="13.5" hidden="false" customHeight="true" outlineLevel="0" collapsed="false">
      <c r="A1" s="5" t="n">
        <v>601270.847651887</v>
      </c>
      <c r="B1" s="40" t="n">
        <f aca="false">SUM(B3:B99)</f>
        <v>92400</v>
      </c>
      <c r="C1" s="7" t="n">
        <f aca="false">A1-SUM(C3:C99)</f>
        <v>0</v>
      </c>
      <c r="D1" s="8" t="s">
        <v>0</v>
      </c>
      <c r="E1" s="9" t="s">
        <v>1</v>
      </c>
      <c r="F1" s="9"/>
      <c r="G1" s="9"/>
      <c r="H1" s="9"/>
      <c r="I1" s="9"/>
      <c r="J1" s="9"/>
      <c r="K1" s="9"/>
      <c r="L1" s="10" t="s">
        <v>2</v>
      </c>
      <c r="M1" s="10" t="s">
        <v>3</v>
      </c>
      <c r="N1" s="10" t="s">
        <v>4</v>
      </c>
      <c r="O1" s="10" t="s">
        <v>5</v>
      </c>
      <c r="P1" s="11" t="s">
        <v>6</v>
      </c>
      <c r="Q1" s="11"/>
      <c r="R1" s="11"/>
      <c r="S1" s="11"/>
      <c r="T1" s="11"/>
      <c r="U1" s="12" t="s">
        <v>7</v>
      </c>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880</v>
      </c>
      <c r="B3" s="23" t="n">
        <v>0</v>
      </c>
      <c r="C3" s="23" t="n">
        <v>49962.6573118541</v>
      </c>
      <c r="D3" s="24" t="n">
        <v>1</v>
      </c>
      <c r="E3" s="25" t="s">
        <v>881</v>
      </c>
      <c r="F3" s="28" t="s">
        <v>144</v>
      </c>
      <c r="G3" s="41" t="s">
        <v>882</v>
      </c>
      <c r="H3" s="42" t="s">
        <v>883</v>
      </c>
      <c r="I3" s="42" t="s">
        <v>884</v>
      </c>
      <c r="J3" s="42" t="s">
        <v>885</v>
      </c>
      <c r="K3" s="42" t="s">
        <v>886</v>
      </c>
      <c r="L3" s="42" t="s">
        <v>887</v>
      </c>
      <c r="M3" s="42" t="s">
        <v>888</v>
      </c>
      <c r="N3" s="42" t="s">
        <v>889</v>
      </c>
      <c r="O3" s="42" t="s">
        <v>40</v>
      </c>
      <c r="P3" s="28" t="s">
        <v>41</v>
      </c>
      <c r="Q3" s="28" t="s">
        <v>890</v>
      </c>
      <c r="R3" s="28" t="s">
        <v>43</v>
      </c>
      <c r="S3" s="28" t="s">
        <v>44</v>
      </c>
      <c r="T3" s="29" t="n">
        <v>45747</v>
      </c>
      <c r="U3" s="28" t="str">
        <f aca="false">CRE[[#This Row],[Unidade]]&amp; RIGHT("000" &amp; ROW(), 3)</f>
        <v>CRE003</v>
      </c>
    </row>
    <row r="4" customFormat="false" ht="13.5" hidden="false" customHeight="true" outlineLevel="0" collapsed="false">
      <c r="A4" s="22" t="s">
        <v>880</v>
      </c>
      <c r="B4" s="23" t="n">
        <v>0</v>
      </c>
      <c r="C4" s="23" t="n">
        <v>230447.973192248</v>
      </c>
      <c r="D4" s="24" t="n">
        <v>1</v>
      </c>
      <c r="E4" s="25" t="s">
        <v>891</v>
      </c>
      <c r="F4" s="28" t="s">
        <v>144</v>
      </c>
      <c r="G4" s="41" t="s">
        <v>892</v>
      </c>
      <c r="H4" s="42" t="s">
        <v>893</v>
      </c>
      <c r="I4" s="42" t="s">
        <v>894</v>
      </c>
      <c r="J4" s="42" t="s">
        <v>895</v>
      </c>
      <c r="K4" s="42" t="s">
        <v>896</v>
      </c>
      <c r="L4" s="42" t="s">
        <v>897</v>
      </c>
      <c r="M4" s="42" t="s">
        <v>898</v>
      </c>
      <c r="N4" s="42" t="s">
        <v>899</v>
      </c>
      <c r="O4" s="42" t="s">
        <v>40</v>
      </c>
      <c r="P4" s="28" t="s">
        <v>41</v>
      </c>
      <c r="Q4" s="28" t="s">
        <v>900</v>
      </c>
      <c r="R4" s="28" t="s">
        <v>43</v>
      </c>
      <c r="S4" s="28" t="s">
        <v>44</v>
      </c>
      <c r="T4" s="29" t="n">
        <v>45747</v>
      </c>
      <c r="U4" s="28" t="str">
        <f aca="false">CRE[[#This Row],[Unidade]]&amp; RIGHT("000" &amp; ROW(), 3)</f>
        <v>CRE004</v>
      </c>
    </row>
    <row r="5" customFormat="false" ht="13.5" hidden="false" customHeight="true" outlineLevel="0" collapsed="false">
      <c r="A5" s="22" t="s">
        <v>880</v>
      </c>
      <c r="B5" s="23" t="n">
        <v>0</v>
      </c>
      <c r="C5" s="23" t="n">
        <v>5315.17630977171</v>
      </c>
      <c r="D5" s="24" t="n">
        <v>1</v>
      </c>
      <c r="E5" s="25" t="s">
        <v>901</v>
      </c>
      <c r="F5" s="28" t="s">
        <v>163</v>
      </c>
      <c r="G5" s="41" t="s">
        <v>902</v>
      </c>
      <c r="H5" s="42" t="s">
        <v>903</v>
      </c>
      <c r="I5" s="42" t="s">
        <v>904</v>
      </c>
      <c r="J5" s="42" t="s">
        <v>905</v>
      </c>
      <c r="K5" s="42" t="s">
        <v>906</v>
      </c>
      <c r="L5" s="42" t="s">
        <v>907</v>
      </c>
      <c r="M5" s="42" t="s">
        <v>908</v>
      </c>
      <c r="N5" s="42" t="s">
        <v>909</v>
      </c>
      <c r="O5" s="42" t="s">
        <v>40</v>
      </c>
      <c r="P5" s="28" t="s">
        <v>41</v>
      </c>
      <c r="Q5" s="28" t="s">
        <v>910</v>
      </c>
      <c r="R5" s="28" t="s">
        <v>43</v>
      </c>
      <c r="S5" s="28" t="s">
        <v>44</v>
      </c>
      <c r="T5" s="29" t="n">
        <v>45747</v>
      </c>
      <c r="U5" s="28" t="str">
        <f aca="false">CRE[[#This Row],[Unidade]]&amp; RIGHT("000" &amp; ROW(), 3)</f>
        <v>CRE005</v>
      </c>
    </row>
    <row r="6" customFormat="false" ht="13.5" hidden="false" customHeight="true" outlineLevel="0" collapsed="false">
      <c r="A6" s="22" t="s">
        <v>880</v>
      </c>
      <c r="B6" s="23" t="n">
        <v>0</v>
      </c>
      <c r="C6" s="23" t="n">
        <v>5315.17630977171</v>
      </c>
      <c r="D6" s="24" t="n">
        <v>1</v>
      </c>
      <c r="E6" s="25" t="s">
        <v>901</v>
      </c>
      <c r="F6" s="28" t="s">
        <v>31</v>
      </c>
      <c r="G6" s="41" t="s">
        <v>902</v>
      </c>
      <c r="H6" s="42" t="s">
        <v>911</v>
      </c>
      <c r="I6" s="42" t="s">
        <v>912</v>
      </c>
      <c r="J6" s="42" t="s">
        <v>913</v>
      </c>
      <c r="K6" s="42" t="s">
        <v>914</v>
      </c>
      <c r="L6" s="42" t="s">
        <v>915</v>
      </c>
      <c r="M6" s="42" t="s">
        <v>916</v>
      </c>
      <c r="N6" s="42" t="s">
        <v>909</v>
      </c>
      <c r="O6" s="42" t="s">
        <v>40</v>
      </c>
      <c r="P6" s="28" t="s">
        <v>41</v>
      </c>
      <c r="Q6" s="28" t="s">
        <v>917</v>
      </c>
      <c r="R6" s="28" t="s">
        <v>43</v>
      </c>
      <c r="S6" s="28" t="s">
        <v>44</v>
      </c>
      <c r="T6" s="29" t="n">
        <v>45747</v>
      </c>
      <c r="U6" s="28" t="str">
        <f aca="false">CRE[[#This Row],[Unidade]]&amp; RIGHT("000" &amp; ROW(), 3)</f>
        <v>CRE006</v>
      </c>
    </row>
    <row r="7" customFormat="false" ht="13.5" hidden="false" customHeight="true" outlineLevel="0" collapsed="false">
      <c r="A7" s="22" t="s">
        <v>880</v>
      </c>
      <c r="B7" s="23" t="n">
        <v>0</v>
      </c>
      <c r="C7" s="23" t="n">
        <v>5315.17630977171</v>
      </c>
      <c r="D7" s="24" t="n">
        <v>1</v>
      </c>
      <c r="E7" s="25" t="s">
        <v>918</v>
      </c>
      <c r="F7" s="28" t="s">
        <v>144</v>
      </c>
      <c r="G7" s="41" t="s">
        <v>919</v>
      </c>
      <c r="H7" s="42" t="s">
        <v>920</v>
      </c>
      <c r="I7" s="42" t="s">
        <v>921</v>
      </c>
      <c r="J7" s="42" t="s">
        <v>922</v>
      </c>
      <c r="K7" s="42" t="s">
        <v>923</v>
      </c>
      <c r="L7" s="42" t="s">
        <v>924</v>
      </c>
      <c r="M7" s="42" t="s">
        <v>898</v>
      </c>
      <c r="N7" s="42" t="s">
        <v>909</v>
      </c>
      <c r="O7" s="42" t="s">
        <v>40</v>
      </c>
      <c r="P7" s="28" t="s">
        <v>41</v>
      </c>
      <c r="Q7" s="28" t="s">
        <v>925</v>
      </c>
      <c r="R7" s="28" t="s">
        <v>43</v>
      </c>
      <c r="S7" s="28" t="s">
        <v>44</v>
      </c>
      <c r="T7" s="29" t="n">
        <v>45747</v>
      </c>
      <c r="U7" s="28" t="str">
        <f aca="false">CRE[[#This Row],[Unidade]]&amp; RIGHT("000" &amp; ROW(), 3)</f>
        <v>CRE007</v>
      </c>
    </row>
    <row r="8" customFormat="false" ht="13.5" hidden="false" customHeight="true" outlineLevel="0" collapsed="false">
      <c r="A8" s="22" t="s">
        <v>880</v>
      </c>
      <c r="B8" s="23" t="n">
        <v>0</v>
      </c>
      <c r="C8" s="23" t="n">
        <v>45710.5162640367</v>
      </c>
      <c r="D8" s="24" t="n">
        <v>1</v>
      </c>
      <c r="E8" s="25" t="s">
        <v>926</v>
      </c>
      <c r="F8" s="28" t="s">
        <v>144</v>
      </c>
      <c r="G8" s="41" t="s">
        <v>927</v>
      </c>
      <c r="H8" s="42" t="s">
        <v>928</v>
      </c>
      <c r="I8" s="42" t="s">
        <v>929</v>
      </c>
      <c r="J8" s="42" t="s">
        <v>930</v>
      </c>
      <c r="K8" s="42" t="s">
        <v>931</v>
      </c>
      <c r="L8" s="42" t="s">
        <v>932</v>
      </c>
      <c r="M8" s="42" t="s">
        <v>933</v>
      </c>
      <c r="N8" s="42" t="s">
        <v>934</v>
      </c>
      <c r="O8" s="42" t="s">
        <v>40</v>
      </c>
      <c r="P8" s="28" t="s">
        <v>41</v>
      </c>
      <c r="Q8" s="28" t="s">
        <v>935</v>
      </c>
      <c r="R8" s="28" t="s">
        <v>43</v>
      </c>
      <c r="S8" s="28" t="s">
        <v>44</v>
      </c>
      <c r="T8" s="29" t="n">
        <v>45747</v>
      </c>
      <c r="U8" s="28" t="str">
        <f aca="false">CRE[[#This Row],[Unidade]]&amp; RIGHT("000" &amp; ROW(), 3)</f>
        <v>CRE008</v>
      </c>
    </row>
    <row r="9" customFormat="false" ht="13.5" hidden="false" customHeight="true" outlineLevel="0" collapsed="false">
      <c r="A9" s="22" t="s">
        <v>880</v>
      </c>
      <c r="B9" s="23" t="n">
        <v>0</v>
      </c>
      <c r="C9" s="23" t="n">
        <v>31891.0578586303</v>
      </c>
      <c r="D9" s="24" t="n">
        <v>1</v>
      </c>
      <c r="E9" s="25" t="s">
        <v>936</v>
      </c>
      <c r="F9" s="28" t="s">
        <v>144</v>
      </c>
      <c r="G9" s="41" t="s">
        <v>937</v>
      </c>
      <c r="H9" s="42" t="s">
        <v>938</v>
      </c>
      <c r="I9" s="42" t="s">
        <v>939</v>
      </c>
      <c r="J9" s="42" t="s">
        <v>940</v>
      </c>
      <c r="K9" s="42" t="s">
        <v>941</v>
      </c>
      <c r="L9" s="42" t="s">
        <v>942</v>
      </c>
      <c r="M9" s="42" t="s">
        <v>933</v>
      </c>
      <c r="N9" s="42" t="s">
        <v>943</v>
      </c>
      <c r="O9" s="42" t="s">
        <v>40</v>
      </c>
      <c r="P9" s="28" t="s">
        <v>41</v>
      </c>
      <c r="Q9" s="28" t="s">
        <v>944</v>
      </c>
      <c r="R9" s="28" t="s">
        <v>43</v>
      </c>
      <c r="S9" s="28" t="s">
        <v>44</v>
      </c>
      <c r="T9" s="29" t="n">
        <v>45747</v>
      </c>
      <c r="U9" s="28" t="str">
        <f aca="false">CRE[[#This Row],[Unidade]]&amp; RIGHT("000" &amp; ROW(), 3)</f>
        <v>CRE009</v>
      </c>
    </row>
    <row r="10" customFormat="false" ht="13.5" hidden="false" customHeight="true" outlineLevel="0" collapsed="false">
      <c r="A10" s="22" t="s">
        <v>880</v>
      </c>
      <c r="B10" s="23" t="n">
        <v>0</v>
      </c>
      <c r="C10" s="23" t="n">
        <v>35080.1636444933</v>
      </c>
      <c r="D10" s="24" t="n">
        <v>1</v>
      </c>
      <c r="E10" s="25" t="s">
        <v>945</v>
      </c>
      <c r="F10" s="28" t="s">
        <v>267</v>
      </c>
      <c r="G10" s="41" t="s">
        <v>946</v>
      </c>
      <c r="H10" s="42" t="s">
        <v>947</v>
      </c>
      <c r="I10" s="42" t="s">
        <v>948</v>
      </c>
      <c r="J10" s="42" t="s">
        <v>949</v>
      </c>
      <c r="K10" s="42" t="s">
        <v>950</v>
      </c>
      <c r="L10" s="42" t="s">
        <v>951</v>
      </c>
      <c r="M10" s="42" t="s">
        <v>952</v>
      </c>
      <c r="N10" s="42" t="s">
        <v>953</v>
      </c>
      <c r="O10" s="42" t="s">
        <v>40</v>
      </c>
      <c r="P10" s="28" t="s">
        <v>276</v>
      </c>
      <c r="Q10" s="28" t="s">
        <v>954</v>
      </c>
      <c r="R10" s="28" t="n">
        <v>8282</v>
      </c>
      <c r="S10" s="28" t="s">
        <v>44</v>
      </c>
      <c r="T10" s="29" t="n">
        <v>45747</v>
      </c>
      <c r="U10" s="28" t="str">
        <f aca="false">CRE[[#This Row],[Unidade]]&amp; RIGHT("000" &amp; ROW(), 3)</f>
        <v>CRE010</v>
      </c>
    </row>
    <row r="11" customFormat="false" ht="13.5" hidden="false" customHeight="true" outlineLevel="0" collapsed="false">
      <c r="A11" s="22" t="s">
        <v>880</v>
      </c>
      <c r="B11" s="23" t="n">
        <v>0</v>
      </c>
      <c r="C11" s="23" t="n">
        <v>24273.3790625233</v>
      </c>
      <c r="D11" s="24" t="n">
        <v>1</v>
      </c>
      <c r="E11" s="25" t="s">
        <v>955</v>
      </c>
      <c r="F11" s="28" t="s">
        <v>46</v>
      </c>
      <c r="G11" s="41" t="s">
        <v>956</v>
      </c>
      <c r="H11" s="42" t="s">
        <v>957</v>
      </c>
      <c r="I11" s="42" t="s">
        <v>958</v>
      </c>
      <c r="J11" s="42" t="s">
        <v>959</v>
      </c>
      <c r="K11" s="42" t="s">
        <v>960</v>
      </c>
      <c r="L11" s="42" t="s">
        <v>961</v>
      </c>
      <c r="M11" s="42" t="s">
        <v>898</v>
      </c>
      <c r="N11" s="42" t="s">
        <v>962</v>
      </c>
      <c r="O11" s="42" t="s">
        <v>40</v>
      </c>
      <c r="P11" s="28" t="s">
        <v>41</v>
      </c>
      <c r="Q11" s="28" t="s">
        <v>944</v>
      </c>
      <c r="R11" s="28" t="s">
        <v>43</v>
      </c>
      <c r="S11" s="28" t="s">
        <v>44</v>
      </c>
      <c r="T11" s="29" t="n">
        <v>45747</v>
      </c>
      <c r="U11" s="28" t="str">
        <f aca="false">CRE[[#This Row],[Unidade]]&amp; RIGHT("000" &amp; ROW(), 3)</f>
        <v>CRE011</v>
      </c>
    </row>
    <row r="12" customFormat="false" ht="13.5" hidden="false" customHeight="true" outlineLevel="0" collapsed="false">
      <c r="A12" s="22" t="s">
        <v>880</v>
      </c>
      <c r="B12" s="23" t="n">
        <v>92400</v>
      </c>
      <c r="C12" s="23" t="n">
        <v>0</v>
      </c>
      <c r="D12" s="24" t="n">
        <v>3</v>
      </c>
      <c r="E12" s="25" t="s">
        <v>963</v>
      </c>
      <c r="F12" s="28" t="s">
        <v>31</v>
      </c>
      <c r="G12" s="41" t="s">
        <v>964</v>
      </c>
      <c r="H12" s="42" t="s">
        <v>965</v>
      </c>
      <c r="I12" s="42" t="s">
        <v>966</v>
      </c>
      <c r="J12" s="42" t="s">
        <v>967</v>
      </c>
      <c r="K12" s="42" t="s">
        <v>968</v>
      </c>
      <c r="L12" s="42" t="s">
        <v>40</v>
      </c>
      <c r="M12" s="42" t="s">
        <v>40</v>
      </c>
      <c r="N12" s="42" t="s">
        <v>909</v>
      </c>
      <c r="O12" s="42" t="s">
        <v>40</v>
      </c>
      <c r="P12" s="28" t="s">
        <v>41</v>
      </c>
      <c r="Q12" s="39" t="s">
        <v>112</v>
      </c>
      <c r="R12" s="28" t="s">
        <v>43</v>
      </c>
      <c r="S12" s="28" t="s">
        <v>44</v>
      </c>
      <c r="T12" s="29" t="n">
        <v>45747</v>
      </c>
      <c r="U12" s="28" t="str">
        <f aca="false">CRE[[#This Row],[Unidade]]&amp; RIGHT("000" &amp; ROW(), 3)</f>
        <v>CRE012</v>
      </c>
    </row>
    <row r="13" customFormat="false" ht="13.5" hidden="false" customHeight="true" outlineLevel="0" collapsed="false">
      <c r="A13" s="22" t="s">
        <v>880</v>
      </c>
      <c r="B13" s="23" t="n">
        <v>0</v>
      </c>
      <c r="C13" s="23" t="n">
        <v>106303.526195434</v>
      </c>
      <c r="D13" s="24" t="n">
        <v>1</v>
      </c>
      <c r="E13" s="25" t="s">
        <v>969</v>
      </c>
      <c r="F13" s="28" t="s">
        <v>194</v>
      </c>
      <c r="G13" s="41" t="s">
        <v>679</v>
      </c>
      <c r="H13" s="42" t="s">
        <v>970</v>
      </c>
      <c r="I13" s="42" t="s">
        <v>971</v>
      </c>
      <c r="J13" s="42" t="s">
        <v>972</v>
      </c>
      <c r="K13" s="42" t="s">
        <v>973</v>
      </c>
      <c r="L13" s="42" t="s">
        <v>974</v>
      </c>
      <c r="M13" s="42" t="s">
        <v>975</v>
      </c>
      <c r="N13" s="42" t="s">
        <v>953</v>
      </c>
      <c r="O13" s="42" t="s">
        <v>40</v>
      </c>
      <c r="P13" s="28" t="s">
        <v>41</v>
      </c>
      <c r="Q13" s="28" t="s">
        <v>976</v>
      </c>
      <c r="R13" s="28" t="s">
        <v>43</v>
      </c>
      <c r="S13" s="28" t="s">
        <v>44</v>
      </c>
      <c r="T13" s="29" t="n">
        <v>45747</v>
      </c>
      <c r="U13" s="28" t="str">
        <f aca="false">CRE[[#This Row],[Unidade]]&amp; RIGHT("000" &amp; ROW(), 3)</f>
        <v>CRE013</v>
      </c>
    </row>
    <row r="14" customFormat="false" ht="13.5" hidden="false" customHeight="true" outlineLevel="0" collapsed="false">
      <c r="A14" s="22" t="s">
        <v>880</v>
      </c>
      <c r="B14" s="23" t="n">
        <v>0</v>
      </c>
      <c r="C14" s="23" t="n">
        <v>35080.1636444933</v>
      </c>
      <c r="D14" s="24" t="n">
        <v>1</v>
      </c>
      <c r="E14" s="25" t="s">
        <v>977</v>
      </c>
      <c r="F14" s="28" t="s">
        <v>163</v>
      </c>
      <c r="G14" s="41" t="s">
        <v>163</v>
      </c>
      <c r="H14" s="42" t="s">
        <v>978</v>
      </c>
      <c r="I14" s="42" t="s">
        <v>971</v>
      </c>
      <c r="J14" s="42" t="s">
        <v>979</v>
      </c>
      <c r="K14" s="42" t="s">
        <v>980</v>
      </c>
      <c r="L14" s="42" t="s">
        <v>981</v>
      </c>
      <c r="M14" s="42" t="s">
        <v>975</v>
      </c>
      <c r="N14" s="42" t="s">
        <v>953</v>
      </c>
      <c r="O14" s="42" t="s">
        <v>40</v>
      </c>
      <c r="P14" s="28" t="s">
        <v>41</v>
      </c>
      <c r="Q14" s="28" t="s">
        <v>982</v>
      </c>
      <c r="R14" s="28" t="s">
        <v>43</v>
      </c>
      <c r="S14" s="28" t="s">
        <v>44</v>
      </c>
      <c r="T14" s="29" t="n">
        <v>45747</v>
      </c>
      <c r="U14" s="28" t="str">
        <f aca="false">CRE[[#This Row],[Unidade]]&amp; RIGHT("000" &amp; ROW(), 3)</f>
        <v>CRE014</v>
      </c>
    </row>
    <row r="15" customFormat="false" ht="13.5" hidden="false" customHeight="true" outlineLevel="0" collapsed="false">
      <c r="A15" s="22" t="s">
        <v>880</v>
      </c>
      <c r="B15" s="23" t="n">
        <v>0</v>
      </c>
      <c r="C15" s="23" t="n">
        <v>26575.8815488586</v>
      </c>
      <c r="D15" s="24" t="n">
        <v>1</v>
      </c>
      <c r="E15" s="25" t="s">
        <v>983</v>
      </c>
      <c r="F15" s="28" t="s">
        <v>179</v>
      </c>
      <c r="G15" s="41" t="s">
        <v>179</v>
      </c>
      <c r="H15" s="42" t="s">
        <v>984</v>
      </c>
      <c r="I15" s="42" t="s">
        <v>971</v>
      </c>
      <c r="J15" s="42" t="s">
        <v>985</v>
      </c>
      <c r="K15" s="42" t="s">
        <v>986</v>
      </c>
      <c r="L15" s="42" t="s">
        <v>981</v>
      </c>
      <c r="M15" s="42" t="s">
        <v>975</v>
      </c>
      <c r="N15" s="42" t="s">
        <v>953</v>
      </c>
      <c r="O15" s="42" t="s">
        <v>40</v>
      </c>
      <c r="P15" s="28" t="s">
        <v>41</v>
      </c>
      <c r="Q15" s="28" t="s">
        <v>987</v>
      </c>
      <c r="R15" s="28" t="s">
        <v>43</v>
      </c>
      <c r="S15" s="28" t="s">
        <v>44</v>
      </c>
      <c r="T15" s="29" t="n">
        <v>45747</v>
      </c>
      <c r="U15" s="28" t="str">
        <f aca="false">CRE[[#This Row],[Unidade]]&amp; RIGHT("000" &amp; ROW(), 3)</f>
        <v>CRE015</v>
      </c>
    </row>
    <row r="16" customFormat="false" ht="13.5" hidden="false" customHeight="true" outlineLevel="0" collapsed="false">
      <c r="A16" s="22" t="s">
        <v>880</v>
      </c>
      <c r="B16" s="23"/>
      <c r="C16" s="23"/>
      <c r="D16" s="24"/>
      <c r="E16" s="25"/>
      <c r="F16" s="28"/>
      <c r="G16" s="41"/>
      <c r="H16" s="42"/>
      <c r="I16" s="42"/>
      <c r="J16" s="42"/>
      <c r="K16" s="42"/>
      <c r="L16" s="42"/>
      <c r="M16" s="42"/>
      <c r="N16" s="42"/>
      <c r="O16" s="42"/>
      <c r="P16" s="28"/>
      <c r="Q16" s="28"/>
      <c r="R16" s="28"/>
      <c r="S16" s="28"/>
      <c r="T16" s="29"/>
      <c r="U16" s="28" t="str">
        <f aca="false">CRE[[#This Row],[Unidade]]&amp; RIGHT("000" &amp; ROW(), 3)</f>
        <v>CRE016</v>
      </c>
    </row>
    <row r="17" customFormat="false" ht="13.5" hidden="false" customHeight="true" outlineLevel="0" collapsed="false">
      <c r="A17" s="22" t="s">
        <v>880</v>
      </c>
      <c r="B17" s="23"/>
      <c r="C17" s="23"/>
      <c r="D17" s="24"/>
      <c r="E17" s="25"/>
      <c r="F17" s="28"/>
      <c r="G17" s="41"/>
      <c r="H17" s="42"/>
      <c r="I17" s="42"/>
      <c r="J17" s="42"/>
      <c r="K17" s="42"/>
      <c r="L17" s="42"/>
      <c r="M17" s="42"/>
      <c r="N17" s="42"/>
      <c r="O17" s="42"/>
      <c r="P17" s="28"/>
      <c r="Q17" s="28"/>
      <c r="R17" s="28"/>
      <c r="S17" s="28"/>
      <c r="T17" s="29"/>
      <c r="U17" s="28" t="str">
        <f aca="false">CRE[[#This Row],[Unidade]]&amp; RIGHT("000" &amp; ROW(), 3)</f>
        <v>CRE017</v>
      </c>
    </row>
    <row r="18" customFormat="false" ht="13.5" hidden="false" customHeight="true" outlineLevel="0" collapsed="false">
      <c r="A18" s="22" t="s">
        <v>880</v>
      </c>
      <c r="B18" s="23"/>
      <c r="C18" s="23"/>
      <c r="D18" s="24"/>
      <c r="E18" s="25"/>
      <c r="F18" s="28"/>
      <c r="G18" s="41"/>
      <c r="H18" s="42"/>
      <c r="I18" s="42"/>
      <c r="J18" s="42"/>
      <c r="K18" s="42"/>
      <c r="L18" s="42"/>
      <c r="M18" s="42"/>
      <c r="N18" s="42"/>
      <c r="O18" s="42"/>
      <c r="P18" s="28"/>
      <c r="Q18" s="28"/>
      <c r="R18" s="28"/>
      <c r="S18" s="28"/>
      <c r="T18" s="29"/>
      <c r="U18" s="28" t="str">
        <f aca="false">CRE[[#This Row],[Unidade]]&amp; RIGHT("000" &amp; ROW(), 3)</f>
        <v>CRE018</v>
      </c>
    </row>
    <row r="19" customFormat="false" ht="13.5" hidden="false" customHeight="true" outlineLevel="0" collapsed="false">
      <c r="A19" s="22" t="s">
        <v>880</v>
      </c>
      <c r="B19" s="23"/>
      <c r="C19" s="23"/>
      <c r="D19" s="24"/>
      <c r="E19" s="25"/>
      <c r="F19" s="28"/>
      <c r="G19" s="41"/>
      <c r="H19" s="42"/>
      <c r="I19" s="42"/>
      <c r="J19" s="42"/>
      <c r="K19" s="42"/>
      <c r="L19" s="42"/>
      <c r="M19" s="42"/>
      <c r="N19" s="42"/>
      <c r="O19" s="42"/>
      <c r="P19" s="28"/>
      <c r="Q19" s="28"/>
      <c r="R19" s="28"/>
      <c r="S19" s="28"/>
      <c r="T19" s="29"/>
      <c r="U19" s="28" t="str">
        <f aca="false">CRE[[#This Row],[Unidade]]&amp; RIGHT("000" &amp; ROW(), 3)</f>
        <v>CRE019</v>
      </c>
    </row>
    <row r="20" customFormat="false" ht="13.5" hidden="false" customHeight="true" outlineLevel="0" collapsed="false">
      <c r="A20" s="22" t="s">
        <v>880</v>
      </c>
      <c r="B20" s="23"/>
      <c r="C20" s="23"/>
      <c r="D20" s="24"/>
      <c r="E20" s="25"/>
      <c r="F20" s="28"/>
      <c r="G20" s="41"/>
      <c r="H20" s="42"/>
      <c r="I20" s="42"/>
      <c r="J20" s="42"/>
      <c r="K20" s="42"/>
      <c r="L20" s="42"/>
      <c r="M20" s="42"/>
      <c r="N20" s="42"/>
      <c r="O20" s="42"/>
      <c r="P20" s="28"/>
      <c r="Q20" s="28"/>
      <c r="R20" s="28"/>
      <c r="S20" s="28"/>
      <c r="T20" s="29"/>
      <c r="U20" s="28" t="str">
        <f aca="false">CRE[[#This Row],[Unidade]]&amp; RIGHT("000" &amp; ROW(), 3)</f>
        <v>CRE020</v>
      </c>
    </row>
    <row r="21" customFormat="false" ht="13.5" hidden="false" customHeight="true" outlineLevel="0" collapsed="false">
      <c r="A21" s="22" t="s">
        <v>880</v>
      </c>
      <c r="B21" s="23"/>
      <c r="C21" s="23"/>
      <c r="D21" s="24"/>
      <c r="E21" s="25"/>
      <c r="F21" s="28"/>
      <c r="G21" s="41"/>
      <c r="H21" s="42"/>
      <c r="I21" s="42"/>
      <c r="J21" s="42"/>
      <c r="K21" s="42"/>
      <c r="L21" s="42"/>
      <c r="M21" s="42"/>
      <c r="N21" s="42"/>
      <c r="O21" s="42"/>
      <c r="P21" s="28"/>
      <c r="Q21" s="28"/>
      <c r="R21" s="28"/>
      <c r="S21" s="28"/>
      <c r="T21" s="29"/>
      <c r="U21" s="28" t="str">
        <f aca="false">CRE[[#This Row],[Unidade]]&amp; RIGHT("000" &amp; ROW(), 3)</f>
        <v>CRE021</v>
      </c>
    </row>
    <row r="22" customFormat="false" ht="13.5" hidden="false" customHeight="true" outlineLevel="0" collapsed="false">
      <c r="A22" s="22" t="s">
        <v>880</v>
      </c>
      <c r="B22" s="23"/>
      <c r="C22" s="23"/>
      <c r="D22" s="24"/>
      <c r="E22" s="25"/>
      <c r="F22" s="28"/>
      <c r="G22" s="41"/>
      <c r="H22" s="42"/>
      <c r="I22" s="42"/>
      <c r="J22" s="42"/>
      <c r="K22" s="42"/>
      <c r="L22" s="42"/>
      <c r="M22" s="42"/>
      <c r="N22" s="42"/>
      <c r="O22" s="42"/>
      <c r="P22" s="28"/>
      <c r="Q22" s="28"/>
      <c r="R22" s="28"/>
      <c r="S22" s="28"/>
      <c r="T22" s="29"/>
      <c r="U22" s="28" t="str">
        <f aca="false">CRE[[#This Row],[Unidade]]&amp; RIGHT("000" &amp; ROW(), 3)</f>
        <v>CRE022</v>
      </c>
    </row>
    <row r="23" customFormat="false" ht="13.5" hidden="false" customHeight="true" outlineLevel="0" collapsed="false">
      <c r="A23" s="22" t="s">
        <v>880</v>
      </c>
      <c r="B23" s="23"/>
      <c r="C23" s="23"/>
      <c r="D23" s="24"/>
      <c r="E23" s="25"/>
      <c r="F23" s="28"/>
      <c r="G23" s="41"/>
      <c r="H23" s="42"/>
      <c r="I23" s="42"/>
      <c r="J23" s="42"/>
      <c r="K23" s="42"/>
      <c r="L23" s="42"/>
      <c r="M23" s="42"/>
      <c r="N23" s="42"/>
      <c r="O23" s="42"/>
      <c r="P23" s="28"/>
      <c r="Q23" s="28"/>
      <c r="R23" s="28"/>
      <c r="S23" s="28"/>
      <c r="T23" s="29"/>
      <c r="U23" s="28" t="str">
        <f aca="false">CRE[[#This Row],[Unidade]]&amp; RIGHT("000" &amp; ROW(), 3)</f>
        <v>CRE023</v>
      </c>
    </row>
    <row r="24" customFormat="false" ht="13.5" hidden="false" customHeight="true" outlineLevel="0" collapsed="false">
      <c r="A24" s="22" t="s">
        <v>880</v>
      </c>
      <c r="B24" s="23"/>
      <c r="C24" s="23"/>
      <c r="D24" s="24"/>
      <c r="E24" s="25"/>
      <c r="F24" s="28"/>
      <c r="G24" s="41"/>
      <c r="H24" s="42"/>
      <c r="I24" s="42"/>
      <c r="J24" s="42"/>
      <c r="K24" s="42"/>
      <c r="L24" s="42"/>
      <c r="M24" s="42"/>
      <c r="N24" s="42"/>
      <c r="O24" s="42"/>
      <c r="P24" s="28"/>
      <c r="Q24" s="28"/>
      <c r="R24" s="28"/>
      <c r="S24" s="28"/>
      <c r="T24" s="29"/>
      <c r="U24" s="28" t="str">
        <f aca="false">CRE[[#This Row],[Unidade]]&amp; RIGHT("000" &amp; ROW(), 3)</f>
        <v>CRE024</v>
      </c>
    </row>
    <row r="25" customFormat="false" ht="13.5" hidden="false" customHeight="true" outlineLevel="0" collapsed="false">
      <c r="A25" s="22" t="s">
        <v>880</v>
      </c>
      <c r="B25" s="23"/>
      <c r="C25" s="23"/>
      <c r="D25" s="24"/>
      <c r="E25" s="25"/>
      <c r="F25" s="28"/>
      <c r="G25" s="41"/>
      <c r="H25" s="42"/>
      <c r="I25" s="42"/>
      <c r="J25" s="42"/>
      <c r="K25" s="42"/>
      <c r="L25" s="42"/>
      <c r="M25" s="42"/>
      <c r="N25" s="42"/>
      <c r="O25" s="42"/>
      <c r="P25" s="28"/>
      <c r="Q25" s="28"/>
      <c r="R25" s="28"/>
      <c r="S25" s="28"/>
      <c r="T25" s="29"/>
      <c r="U25" s="28" t="str">
        <f aca="false">CRE[[#This Row],[Unidade]]&amp; RIGHT("000" &amp; ROW(), 3)</f>
        <v>CRE025</v>
      </c>
    </row>
    <row r="26" customFormat="false" ht="13.5" hidden="false" customHeight="true" outlineLevel="0" collapsed="false">
      <c r="A26" s="22" t="s">
        <v>880</v>
      </c>
      <c r="B26" s="23"/>
      <c r="C26" s="23"/>
      <c r="D26" s="24"/>
      <c r="E26" s="25"/>
      <c r="F26" s="28"/>
      <c r="G26" s="41"/>
      <c r="H26" s="42"/>
      <c r="I26" s="42"/>
      <c r="J26" s="42"/>
      <c r="K26" s="42"/>
      <c r="L26" s="42"/>
      <c r="M26" s="42"/>
      <c r="N26" s="42"/>
      <c r="O26" s="42"/>
      <c r="P26" s="28"/>
      <c r="Q26" s="28"/>
      <c r="R26" s="28"/>
      <c r="S26" s="28"/>
      <c r="T26" s="29"/>
      <c r="U26" s="28" t="str">
        <f aca="false">CRE[[#This Row],[Unidade]]&amp; RIGHT("000" &amp; ROW(), 3)</f>
        <v>CRE026</v>
      </c>
    </row>
    <row r="27" customFormat="false" ht="13.5" hidden="false" customHeight="true" outlineLevel="0" collapsed="false">
      <c r="A27" s="22" t="s">
        <v>880</v>
      </c>
      <c r="B27" s="23"/>
      <c r="C27" s="23"/>
      <c r="D27" s="24"/>
      <c r="E27" s="25"/>
      <c r="F27" s="28"/>
      <c r="G27" s="41"/>
      <c r="H27" s="42"/>
      <c r="I27" s="42"/>
      <c r="J27" s="42"/>
      <c r="K27" s="42"/>
      <c r="L27" s="42"/>
      <c r="M27" s="42"/>
      <c r="N27" s="42"/>
      <c r="O27" s="42"/>
      <c r="P27" s="28"/>
      <c r="Q27" s="28"/>
      <c r="R27" s="28"/>
      <c r="S27" s="28"/>
      <c r="T27" s="29"/>
      <c r="U27" s="28" t="str">
        <f aca="false">CRE[[#This Row],[Unidade]]&amp; RIGHT("000" &amp; ROW(), 3)</f>
        <v>CRE027</v>
      </c>
    </row>
    <row r="28" customFormat="false" ht="13.5" hidden="false" customHeight="true" outlineLevel="0" collapsed="false">
      <c r="A28" s="22" t="s">
        <v>880</v>
      </c>
      <c r="B28" s="23"/>
      <c r="C28" s="23"/>
      <c r="D28" s="24"/>
      <c r="E28" s="25"/>
      <c r="F28" s="28"/>
      <c r="G28" s="41"/>
      <c r="H28" s="42"/>
      <c r="I28" s="42"/>
      <c r="J28" s="42"/>
      <c r="K28" s="42"/>
      <c r="L28" s="42"/>
      <c r="M28" s="42"/>
      <c r="N28" s="42"/>
      <c r="O28" s="42"/>
      <c r="P28" s="28"/>
      <c r="Q28" s="28"/>
      <c r="R28" s="28"/>
      <c r="S28" s="28"/>
      <c r="T28" s="29"/>
      <c r="U28" s="28" t="str">
        <f aca="false">CRE[[#This Row],[Unidade]]&amp; RIGHT("000" &amp; ROW(), 3)</f>
        <v>CRE028</v>
      </c>
    </row>
    <row r="29" customFormat="false" ht="13.5" hidden="false" customHeight="true" outlineLevel="0" collapsed="false">
      <c r="A29" s="22" t="s">
        <v>880</v>
      </c>
      <c r="B29" s="23"/>
      <c r="C29" s="23"/>
      <c r="D29" s="24"/>
      <c r="E29" s="25"/>
      <c r="F29" s="28"/>
      <c r="G29" s="41"/>
      <c r="H29" s="42"/>
      <c r="I29" s="42"/>
      <c r="J29" s="42"/>
      <c r="K29" s="42"/>
      <c r="L29" s="42"/>
      <c r="M29" s="42"/>
      <c r="N29" s="42"/>
      <c r="O29" s="42"/>
      <c r="P29" s="28"/>
      <c r="Q29" s="28"/>
      <c r="R29" s="28"/>
      <c r="S29" s="28"/>
      <c r="T29" s="29"/>
      <c r="U29" s="28" t="str">
        <f aca="false">CRE[[#This Row],[Unidade]]&amp; RIGHT("000" &amp; ROW(), 3)</f>
        <v>CRE029</v>
      </c>
    </row>
    <row r="30" customFormat="false" ht="13.5" hidden="false" customHeight="true" outlineLevel="0" collapsed="false">
      <c r="A30" s="22" t="s">
        <v>880</v>
      </c>
      <c r="B30" s="23"/>
      <c r="C30" s="23"/>
      <c r="D30" s="24"/>
      <c r="E30" s="25"/>
      <c r="F30" s="28"/>
      <c r="G30" s="41"/>
      <c r="H30" s="42"/>
      <c r="I30" s="42"/>
      <c r="J30" s="42"/>
      <c r="K30" s="42"/>
      <c r="L30" s="42"/>
      <c r="M30" s="42"/>
      <c r="N30" s="42"/>
      <c r="O30" s="42"/>
      <c r="P30" s="28"/>
      <c r="Q30" s="28"/>
      <c r="R30" s="28"/>
      <c r="S30" s="28"/>
      <c r="T30" s="29"/>
      <c r="U30" s="28" t="str">
        <f aca="false">CRE[[#This Row],[Unidade]]&amp; RIGHT("000" &amp; ROW(), 3)</f>
        <v>CRE030</v>
      </c>
    </row>
    <row r="31" customFormat="false" ht="13.5" hidden="false" customHeight="true" outlineLevel="0" collapsed="false">
      <c r="A31" s="22" t="s">
        <v>880</v>
      </c>
      <c r="B31" s="23"/>
      <c r="C31" s="23"/>
      <c r="D31" s="24"/>
      <c r="E31" s="25"/>
      <c r="F31" s="28"/>
      <c r="G31" s="41"/>
      <c r="H31" s="42"/>
      <c r="I31" s="42"/>
      <c r="J31" s="42"/>
      <c r="K31" s="42"/>
      <c r="L31" s="42"/>
      <c r="M31" s="42"/>
      <c r="N31" s="42"/>
      <c r="O31" s="42"/>
      <c r="P31" s="28"/>
      <c r="Q31" s="28"/>
      <c r="R31" s="28"/>
      <c r="S31" s="28"/>
      <c r="T31" s="29"/>
      <c r="U31" s="28" t="str">
        <f aca="false">CRE[[#This Row],[Unidade]]&amp; RIGHT("000" &amp; ROW(), 3)</f>
        <v>CRE031</v>
      </c>
    </row>
    <row r="32" customFormat="false" ht="13.5" hidden="false" customHeight="true" outlineLevel="0" collapsed="false">
      <c r="A32" s="22" t="s">
        <v>880</v>
      </c>
      <c r="B32" s="23"/>
      <c r="C32" s="23"/>
      <c r="D32" s="24"/>
      <c r="E32" s="25"/>
      <c r="F32" s="28"/>
      <c r="G32" s="41"/>
      <c r="H32" s="42"/>
      <c r="I32" s="42"/>
      <c r="J32" s="42"/>
      <c r="K32" s="42"/>
      <c r="L32" s="42"/>
      <c r="M32" s="42"/>
      <c r="N32" s="42"/>
      <c r="O32" s="42"/>
      <c r="P32" s="28"/>
      <c r="Q32" s="28"/>
      <c r="R32" s="28"/>
      <c r="S32" s="28"/>
      <c r="T32" s="29"/>
      <c r="U32" s="28" t="str">
        <f aca="false">CRE[[#This Row],[Unidade]]&amp; RIGHT("000" &amp; ROW(), 3)</f>
        <v>CRE032</v>
      </c>
    </row>
    <row r="33" customFormat="false" ht="13.5" hidden="false" customHeight="true" outlineLevel="0" collapsed="false">
      <c r="A33" s="22" t="s">
        <v>880</v>
      </c>
      <c r="B33" s="23"/>
      <c r="C33" s="23"/>
      <c r="D33" s="24"/>
      <c r="E33" s="25"/>
      <c r="F33" s="28"/>
      <c r="G33" s="41"/>
      <c r="H33" s="42"/>
      <c r="I33" s="42"/>
      <c r="J33" s="42"/>
      <c r="K33" s="42"/>
      <c r="L33" s="42"/>
      <c r="M33" s="42"/>
      <c r="N33" s="42"/>
      <c r="O33" s="42"/>
      <c r="P33" s="28"/>
      <c r="Q33" s="28"/>
      <c r="R33" s="28"/>
      <c r="S33" s="28"/>
      <c r="T33" s="29"/>
      <c r="U33" s="28" t="str">
        <f aca="false">CRE[[#This Row],[Unidade]]&amp; RIGHT("000" &amp; ROW(), 3)</f>
        <v>CRE033</v>
      </c>
    </row>
    <row r="34" customFormat="false" ht="13.5" hidden="false" customHeight="true" outlineLevel="0" collapsed="false">
      <c r="A34" s="22" t="s">
        <v>880</v>
      </c>
      <c r="B34" s="23"/>
      <c r="C34" s="23"/>
      <c r="D34" s="24"/>
      <c r="E34" s="25"/>
      <c r="F34" s="28"/>
      <c r="G34" s="41"/>
      <c r="H34" s="42"/>
      <c r="I34" s="42"/>
      <c r="J34" s="42"/>
      <c r="K34" s="42"/>
      <c r="L34" s="42"/>
      <c r="M34" s="42"/>
      <c r="N34" s="42"/>
      <c r="O34" s="42"/>
      <c r="P34" s="28"/>
      <c r="Q34" s="28"/>
      <c r="R34" s="28"/>
      <c r="S34" s="28"/>
      <c r="T34" s="29"/>
      <c r="U34" s="28" t="str">
        <f aca="false">CRE[[#This Row],[Unidade]]&amp; RIGHT("000" &amp; ROW(), 3)</f>
        <v>CRE034</v>
      </c>
    </row>
    <row r="35" customFormat="false" ht="13.5" hidden="false" customHeight="true" outlineLevel="0" collapsed="false">
      <c r="A35" s="22" t="s">
        <v>880</v>
      </c>
      <c r="B35" s="23"/>
      <c r="C35" s="23"/>
      <c r="D35" s="24"/>
      <c r="E35" s="25"/>
      <c r="F35" s="28"/>
      <c r="G35" s="41"/>
      <c r="H35" s="42"/>
      <c r="I35" s="42"/>
      <c r="J35" s="42"/>
      <c r="K35" s="42"/>
      <c r="L35" s="42"/>
      <c r="M35" s="42"/>
      <c r="N35" s="42"/>
      <c r="O35" s="42"/>
      <c r="P35" s="28"/>
      <c r="Q35" s="28"/>
      <c r="R35" s="28"/>
      <c r="S35" s="28"/>
      <c r="T35" s="29"/>
      <c r="U35" s="28" t="str">
        <f aca="false">CRE[[#This Row],[Unidade]]&amp; RIGHT("000" &amp; ROW(), 3)</f>
        <v>CRE035</v>
      </c>
    </row>
    <row r="36" customFormat="false" ht="13.5" hidden="false" customHeight="true" outlineLevel="0" collapsed="false">
      <c r="A36" s="22" t="s">
        <v>880</v>
      </c>
      <c r="B36" s="23"/>
      <c r="C36" s="23"/>
      <c r="D36" s="24"/>
      <c r="E36" s="25"/>
      <c r="F36" s="28"/>
      <c r="G36" s="41"/>
      <c r="H36" s="42"/>
      <c r="I36" s="42"/>
      <c r="J36" s="42"/>
      <c r="K36" s="42"/>
      <c r="L36" s="42"/>
      <c r="M36" s="42"/>
      <c r="N36" s="42"/>
      <c r="O36" s="42"/>
      <c r="P36" s="28"/>
      <c r="Q36" s="28"/>
      <c r="R36" s="28"/>
      <c r="S36" s="28"/>
      <c r="T36" s="29"/>
      <c r="U36" s="28" t="str">
        <f aca="false">CRE[[#This Row],[Unidade]]&amp; RIGHT("000" &amp; ROW(), 3)</f>
        <v>CRE036</v>
      </c>
    </row>
    <row r="37" customFormat="false" ht="13.5" hidden="false" customHeight="true" outlineLevel="0" collapsed="false">
      <c r="A37" s="22" t="s">
        <v>880</v>
      </c>
      <c r="B37" s="23"/>
      <c r="C37" s="23"/>
      <c r="D37" s="24"/>
      <c r="E37" s="25"/>
      <c r="F37" s="28"/>
      <c r="G37" s="41"/>
      <c r="H37" s="42"/>
      <c r="I37" s="42"/>
      <c r="J37" s="42"/>
      <c r="K37" s="42"/>
      <c r="L37" s="42"/>
      <c r="M37" s="42"/>
      <c r="N37" s="42"/>
      <c r="O37" s="42"/>
      <c r="P37" s="28"/>
      <c r="Q37" s="28"/>
      <c r="R37" s="28"/>
      <c r="S37" s="28"/>
      <c r="T37" s="29"/>
      <c r="U37" s="28" t="str">
        <f aca="false">CRE[[#This Row],[Unidade]]&amp; RIGHT("000" &amp; ROW(), 3)</f>
        <v>CRE037</v>
      </c>
    </row>
    <row r="38" customFormat="false" ht="13.5" hidden="false" customHeight="true" outlineLevel="0" collapsed="false">
      <c r="A38" s="22" t="s">
        <v>880</v>
      </c>
      <c r="B38" s="23"/>
      <c r="C38" s="23"/>
      <c r="D38" s="24"/>
      <c r="E38" s="25"/>
      <c r="F38" s="28"/>
      <c r="G38" s="41"/>
      <c r="H38" s="42"/>
      <c r="I38" s="42"/>
      <c r="J38" s="42"/>
      <c r="K38" s="42"/>
      <c r="L38" s="42"/>
      <c r="M38" s="42"/>
      <c r="N38" s="42"/>
      <c r="O38" s="42"/>
      <c r="P38" s="28"/>
      <c r="Q38" s="28"/>
      <c r="R38" s="28"/>
      <c r="S38" s="28"/>
      <c r="T38" s="29"/>
      <c r="U38" s="28" t="str">
        <f aca="false">CRE[[#This Row],[Unidade]]&amp; RIGHT("000" &amp; ROW(), 3)</f>
        <v>CRE038</v>
      </c>
    </row>
    <row r="39" customFormat="false" ht="13.5" hidden="false" customHeight="true" outlineLevel="0" collapsed="false">
      <c r="A39" s="22" t="s">
        <v>880</v>
      </c>
      <c r="B39" s="23"/>
      <c r="C39" s="23"/>
      <c r="D39" s="24"/>
      <c r="E39" s="25"/>
      <c r="F39" s="28"/>
      <c r="G39" s="41"/>
      <c r="H39" s="42"/>
      <c r="I39" s="42"/>
      <c r="J39" s="42"/>
      <c r="K39" s="42"/>
      <c r="L39" s="42"/>
      <c r="M39" s="42"/>
      <c r="N39" s="42"/>
      <c r="O39" s="42"/>
      <c r="P39" s="28"/>
      <c r="Q39" s="28"/>
      <c r="R39" s="28"/>
      <c r="S39" s="28"/>
      <c r="T39" s="29"/>
      <c r="U39" s="28" t="str">
        <f aca="false">CRE[[#This Row],[Unidade]]&amp; RIGHT("000" &amp; ROW(), 3)</f>
        <v>CRE039</v>
      </c>
    </row>
    <row r="40" customFormat="false" ht="13.5" hidden="false" customHeight="true" outlineLevel="0" collapsed="false">
      <c r="A40" s="22" t="s">
        <v>880</v>
      </c>
      <c r="B40" s="23"/>
      <c r="C40" s="23"/>
      <c r="D40" s="24"/>
      <c r="E40" s="25"/>
      <c r="F40" s="28"/>
      <c r="G40" s="41"/>
      <c r="H40" s="42"/>
      <c r="I40" s="42"/>
      <c r="J40" s="42"/>
      <c r="K40" s="42"/>
      <c r="L40" s="42"/>
      <c r="M40" s="42"/>
      <c r="N40" s="42"/>
      <c r="O40" s="42"/>
      <c r="P40" s="28"/>
      <c r="Q40" s="28"/>
      <c r="R40" s="28"/>
      <c r="S40" s="28"/>
      <c r="T40" s="29"/>
      <c r="U40" s="28" t="str">
        <f aca="false">CRE[[#This Row],[Unidade]]&amp; RIGHT("000" &amp; ROW(), 3)</f>
        <v>CRE040</v>
      </c>
    </row>
    <row r="41" customFormat="false" ht="13.5" hidden="false" customHeight="true" outlineLevel="0" collapsed="false">
      <c r="A41" s="22" t="s">
        <v>880</v>
      </c>
      <c r="B41" s="23"/>
      <c r="C41" s="23"/>
      <c r="D41" s="24"/>
      <c r="E41" s="25"/>
      <c r="F41" s="28"/>
      <c r="G41" s="41"/>
      <c r="H41" s="42"/>
      <c r="I41" s="42"/>
      <c r="J41" s="42"/>
      <c r="K41" s="42"/>
      <c r="L41" s="42"/>
      <c r="M41" s="42"/>
      <c r="N41" s="42"/>
      <c r="O41" s="42"/>
      <c r="P41" s="28"/>
      <c r="Q41" s="28"/>
      <c r="R41" s="28"/>
      <c r="S41" s="28"/>
      <c r="T41" s="29"/>
      <c r="U41" s="28" t="str">
        <f aca="false">CRE[[#This Row],[Unidade]]&amp; RIGHT("000" &amp; ROW(), 3)</f>
        <v>CRE041</v>
      </c>
    </row>
    <row r="42" customFormat="false" ht="13.5" hidden="false" customHeight="true" outlineLevel="0" collapsed="false">
      <c r="A42" s="22" t="s">
        <v>880</v>
      </c>
      <c r="B42" s="23"/>
      <c r="C42" s="23"/>
      <c r="D42" s="24"/>
      <c r="E42" s="25"/>
      <c r="F42" s="28"/>
      <c r="G42" s="41"/>
      <c r="H42" s="42"/>
      <c r="I42" s="42"/>
      <c r="J42" s="42"/>
      <c r="K42" s="42"/>
      <c r="L42" s="42"/>
      <c r="M42" s="42"/>
      <c r="N42" s="42"/>
      <c r="O42" s="42"/>
      <c r="P42" s="28"/>
      <c r="Q42" s="28"/>
      <c r="R42" s="28"/>
      <c r="S42" s="28"/>
      <c r="T42" s="29"/>
      <c r="U42" s="28" t="str">
        <f aca="false">CRE[[#This Row],[Unidade]]&amp; RIGHT("000" &amp; ROW(), 3)</f>
        <v>CRE042</v>
      </c>
    </row>
    <row r="43" customFormat="false" ht="13.5" hidden="false" customHeight="true" outlineLevel="0" collapsed="false">
      <c r="A43" s="22" t="s">
        <v>880</v>
      </c>
      <c r="B43" s="23"/>
      <c r="C43" s="23"/>
      <c r="D43" s="24"/>
      <c r="E43" s="25"/>
      <c r="F43" s="28"/>
      <c r="G43" s="41"/>
      <c r="H43" s="42"/>
      <c r="I43" s="42"/>
      <c r="J43" s="42"/>
      <c r="K43" s="42"/>
      <c r="L43" s="42"/>
      <c r="M43" s="42"/>
      <c r="N43" s="42"/>
      <c r="O43" s="42"/>
      <c r="P43" s="28"/>
      <c r="Q43" s="28"/>
      <c r="R43" s="28"/>
      <c r="S43" s="28"/>
      <c r="T43" s="29"/>
      <c r="U43" s="28" t="str">
        <f aca="false">CRE[[#This Row],[Unidade]]&amp; RIGHT("000" &amp; ROW(), 3)</f>
        <v>CRE043</v>
      </c>
    </row>
    <row r="44" customFormat="false" ht="13.5" hidden="false" customHeight="true" outlineLevel="0" collapsed="false">
      <c r="A44" s="22" t="s">
        <v>880</v>
      </c>
      <c r="B44" s="23"/>
      <c r="C44" s="23"/>
      <c r="D44" s="24"/>
      <c r="E44" s="25"/>
      <c r="F44" s="28"/>
      <c r="G44" s="41"/>
      <c r="H44" s="42"/>
      <c r="I44" s="42"/>
      <c r="J44" s="42"/>
      <c r="K44" s="42"/>
      <c r="L44" s="42"/>
      <c r="M44" s="42"/>
      <c r="N44" s="42"/>
      <c r="O44" s="42"/>
      <c r="P44" s="28"/>
      <c r="Q44" s="28"/>
      <c r="R44" s="28"/>
      <c r="S44" s="28"/>
      <c r="T44" s="29"/>
      <c r="U44" s="28" t="str">
        <f aca="false">CRE[[#This Row],[Unidade]]&amp; RIGHT("000" &amp; ROW(), 3)</f>
        <v>CRE044</v>
      </c>
    </row>
    <row r="45" customFormat="false" ht="13.5" hidden="false" customHeight="true" outlineLevel="0" collapsed="false">
      <c r="A45" s="22" t="s">
        <v>880</v>
      </c>
      <c r="B45" s="23"/>
      <c r="C45" s="23"/>
      <c r="D45" s="24"/>
      <c r="E45" s="25"/>
      <c r="F45" s="28"/>
      <c r="G45" s="41"/>
      <c r="H45" s="42"/>
      <c r="I45" s="42"/>
      <c r="J45" s="42"/>
      <c r="K45" s="42"/>
      <c r="L45" s="42"/>
      <c r="M45" s="42"/>
      <c r="N45" s="42"/>
      <c r="O45" s="42"/>
      <c r="P45" s="28"/>
      <c r="Q45" s="28"/>
      <c r="R45" s="28"/>
      <c r="S45" s="28"/>
      <c r="T45" s="29"/>
      <c r="U45" s="28" t="str">
        <f aca="false">CRE[[#This Row],[Unidade]]&amp; RIGHT("000" &amp; ROW(), 3)</f>
        <v>CRE045</v>
      </c>
    </row>
    <row r="46" customFormat="false" ht="13.5" hidden="false" customHeight="true" outlineLevel="0" collapsed="false">
      <c r="A46" s="22" t="s">
        <v>880</v>
      </c>
      <c r="B46" s="23"/>
      <c r="C46" s="23"/>
      <c r="D46" s="24"/>
      <c r="E46" s="25"/>
      <c r="F46" s="28"/>
      <c r="G46" s="41"/>
      <c r="H46" s="42"/>
      <c r="I46" s="42"/>
      <c r="J46" s="42"/>
      <c r="K46" s="42"/>
      <c r="L46" s="42"/>
      <c r="M46" s="42"/>
      <c r="N46" s="42"/>
      <c r="O46" s="42"/>
      <c r="P46" s="28"/>
      <c r="Q46" s="28"/>
      <c r="R46" s="28"/>
      <c r="S46" s="28"/>
      <c r="T46" s="29"/>
      <c r="U46" s="28" t="str">
        <f aca="false">CRE[[#This Row],[Unidade]]&amp; RIGHT("000" &amp; ROW(), 3)</f>
        <v>CRE046</v>
      </c>
    </row>
    <row r="47" customFormat="false" ht="13.5" hidden="false" customHeight="true" outlineLevel="0" collapsed="false">
      <c r="A47" s="22" t="s">
        <v>880</v>
      </c>
      <c r="B47" s="23"/>
      <c r="C47" s="23"/>
      <c r="D47" s="24"/>
      <c r="E47" s="25"/>
      <c r="F47" s="28"/>
      <c r="G47" s="41"/>
      <c r="H47" s="42"/>
      <c r="I47" s="42"/>
      <c r="J47" s="42"/>
      <c r="K47" s="42"/>
      <c r="L47" s="42"/>
      <c r="M47" s="42"/>
      <c r="N47" s="42"/>
      <c r="O47" s="42"/>
      <c r="P47" s="28"/>
      <c r="Q47" s="28"/>
      <c r="R47" s="28"/>
      <c r="S47" s="28"/>
      <c r="T47" s="29"/>
      <c r="U47" s="28" t="str">
        <f aca="false">CRE[[#This Row],[Unidade]]&amp; RIGHT("000" &amp; ROW(), 3)</f>
        <v>CRE047</v>
      </c>
    </row>
    <row r="48" customFormat="false" ht="13.5" hidden="false" customHeight="true" outlineLevel="0" collapsed="false">
      <c r="A48" s="22" t="s">
        <v>880</v>
      </c>
      <c r="B48" s="23"/>
      <c r="C48" s="23"/>
      <c r="D48" s="24"/>
      <c r="E48" s="25"/>
      <c r="F48" s="28"/>
      <c r="G48" s="41"/>
      <c r="H48" s="42"/>
      <c r="I48" s="42"/>
      <c r="J48" s="42"/>
      <c r="K48" s="42"/>
      <c r="L48" s="42"/>
      <c r="M48" s="42"/>
      <c r="N48" s="42"/>
      <c r="O48" s="42"/>
      <c r="P48" s="28"/>
      <c r="Q48" s="28"/>
      <c r="R48" s="28"/>
      <c r="S48" s="28"/>
      <c r="T48" s="29"/>
      <c r="U48" s="28" t="str">
        <f aca="false">CRE[[#This Row],[Unidade]]&amp; RIGHT("000" &amp; ROW(), 3)</f>
        <v>CRE048</v>
      </c>
    </row>
    <row r="49" customFormat="false" ht="13.5" hidden="false" customHeight="true" outlineLevel="0" collapsed="false">
      <c r="A49" s="22" t="s">
        <v>880</v>
      </c>
      <c r="B49" s="23"/>
      <c r="C49" s="23"/>
      <c r="D49" s="24"/>
      <c r="E49" s="25"/>
      <c r="F49" s="28"/>
      <c r="G49" s="41"/>
      <c r="H49" s="42"/>
      <c r="I49" s="42"/>
      <c r="J49" s="42"/>
      <c r="K49" s="42"/>
      <c r="L49" s="42"/>
      <c r="M49" s="42"/>
      <c r="N49" s="42"/>
      <c r="O49" s="42"/>
      <c r="P49" s="28"/>
      <c r="Q49" s="28"/>
      <c r="R49" s="28"/>
      <c r="S49" s="28"/>
      <c r="T49" s="29"/>
      <c r="U49" s="28" t="str">
        <f aca="false">CRE[[#This Row],[Unidade]]&amp; RIGHT("000" &amp; ROW(), 3)</f>
        <v>CRE049</v>
      </c>
    </row>
    <row r="50" customFormat="false" ht="13.5" hidden="false" customHeight="true" outlineLevel="0" collapsed="false">
      <c r="A50" s="22" t="s">
        <v>880</v>
      </c>
      <c r="B50" s="23"/>
      <c r="C50" s="23"/>
      <c r="D50" s="24"/>
      <c r="E50" s="25"/>
      <c r="F50" s="28"/>
      <c r="G50" s="41"/>
      <c r="H50" s="42"/>
      <c r="I50" s="42"/>
      <c r="J50" s="42"/>
      <c r="K50" s="42"/>
      <c r="L50" s="42"/>
      <c r="M50" s="42"/>
      <c r="N50" s="42"/>
      <c r="O50" s="42"/>
      <c r="P50" s="28"/>
      <c r="Q50" s="28"/>
      <c r="R50" s="28"/>
      <c r="S50" s="28"/>
      <c r="T50" s="29"/>
      <c r="U50" s="28" t="str">
        <f aca="false">CRE[[#This Row],[Unidade]]&amp; RIGHT("000" &amp; ROW(), 3)</f>
        <v>CRE050</v>
      </c>
    </row>
  </sheetData>
  <mergeCells count="2">
    <mergeCell ref="E1:K1"/>
    <mergeCell ref="P1:T1"/>
  </mergeCells>
  <conditionalFormatting sqref="B1">
    <cfRule type="cellIs" priority="2" operator="lessThan" aboveAverage="0" equalAverage="0" bottom="0" percent="0" rank="0" text="" dxfId="70">
      <formula>0</formula>
    </cfRule>
  </conditionalFormatting>
  <conditionalFormatting sqref="C1">
    <cfRule type="cellIs" priority="3" operator="lessThan" aboveAverage="0" equalAverage="0" bottom="0" percent="0" rank="0" text="" dxfId="71">
      <formula>0</formula>
    </cfRule>
  </conditionalFormatting>
  <conditionalFormatting sqref="D3:D50">
    <cfRule type="cellIs" priority="4" operator="equal" aboveAverage="0" equalAverage="0" bottom="0" percent="0" rank="0" text="" dxfId="72">
      <formula>3</formula>
    </cfRule>
    <cfRule type="cellIs" priority="5" operator="equal" aboveAverage="0" equalAverage="0" bottom="0" percent="0" rank="0" text="" dxfId="73">
      <formula>2</formula>
    </cfRule>
    <cfRule type="cellIs" priority="6" operator="equal" aboveAverage="0" equalAverage="0" bottom="0" percent="0" rank="0" text="" dxfId="74">
      <formula>1</formula>
    </cfRule>
  </conditionalFormatting>
  <conditionalFormatting sqref="E3:E50">
    <cfRule type="expression" priority="7" aboveAverage="0" equalAverage="0" bottom="0" percent="0" rank="0" text="" dxfId="75">
      <formula>$D3=""</formula>
    </cfRule>
    <cfRule type="expression" priority="8" aboveAverage="0" equalAverage="0" bottom="0" percent="0" rank="0" text="" dxfId="76">
      <formula>$C3=0</formula>
    </cfRule>
    <cfRule type="expression" priority="9" aboveAverage="0" equalAverage="0" bottom="0" percent="0" rank="0" text="" dxfId="77">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6"/>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1" min="1" style="1" width="15.63"/>
    <col collapsed="false" customWidth="false" hidden="false" outlineLevel="0" max="3" min="2" style="2" width="15.63"/>
    <col collapsed="false" customWidth="true" hidden="false" outlineLevel="0" max="4" min="4" style="63" width="4.63"/>
    <col collapsed="false" customWidth="false" hidden="false" outlineLevel="0" max="19" min="5" style="1" width="15.63"/>
    <col collapsed="false" customWidth="false" hidden="false" outlineLevel="0" max="20" min="20" style="4" width="15.63"/>
    <col collapsed="false" customWidth="false" hidden="false" outlineLevel="0" max="1024" min="21" style="1" width="15.63"/>
  </cols>
  <sheetData>
    <row r="1" s="13" customFormat="true" ht="13.5" hidden="false" customHeight="true" outlineLevel="0" collapsed="false">
      <c r="A1" s="5" t="n">
        <v>313500</v>
      </c>
      <c r="B1" s="40" t="n">
        <f aca="false">SUM(B3:B99)</f>
        <v>789705.8</v>
      </c>
      <c r="C1" s="64" t="n">
        <f aca="false">A1-SUM(C3:C99)</f>
        <v>0</v>
      </c>
      <c r="D1" s="8" t="s">
        <v>0</v>
      </c>
      <c r="E1" s="9" t="s">
        <v>1</v>
      </c>
      <c r="F1" s="9"/>
      <c r="G1" s="9"/>
      <c r="H1" s="9"/>
      <c r="I1" s="9"/>
      <c r="J1" s="9"/>
      <c r="K1" s="9"/>
      <c r="L1" s="10" t="s">
        <v>2</v>
      </c>
      <c r="M1" s="10" t="s">
        <v>3</v>
      </c>
      <c r="N1" s="10" t="s">
        <v>4</v>
      </c>
      <c r="O1" s="10" t="s">
        <v>5</v>
      </c>
      <c r="P1" s="11" t="s">
        <v>6</v>
      </c>
      <c r="Q1" s="11"/>
      <c r="R1" s="11"/>
      <c r="S1" s="11"/>
      <c r="T1" s="11"/>
      <c r="U1" s="12" t="s">
        <v>7</v>
      </c>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988</v>
      </c>
      <c r="B3" s="23" t="n">
        <v>65000</v>
      </c>
      <c r="C3" s="23" t="n">
        <v>47000</v>
      </c>
      <c r="D3" s="24" t="n">
        <v>1</v>
      </c>
      <c r="E3" s="25" t="s">
        <v>989</v>
      </c>
      <c r="F3" s="25" t="s">
        <v>46</v>
      </c>
      <c r="G3" s="45" t="s">
        <v>990</v>
      </c>
      <c r="H3" s="45" t="s">
        <v>991</v>
      </c>
      <c r="I3" s="45" t="s">
        <v>992</v>
      </c>
      <c r="J3" s="45" t="s">
        <v>993</v>
      </c>
      <c r="K3" s="45" t="s">
        <v>994</v>
      </c>
      <c r="L3" s="45" t="s">
        <v>995</v>
      </c>
      <c r="M3" s="45" t="s">
        <v>40</v>
      </c>
      <c r="N3" s="45" t="s">
        <v>40</v>
      </c>
      <c r="O3" s="45" t="s">
        <v>40</v>
      </c>
      <c r="P3" s="25" t="s">
        <v>41</v>
      </c>
      <c r="Q3" s="25" t="s">
        <v>996</v>
      </c>
      <c r="R3" s="25" t="s">
        <v>43</v>
      </c>
      <c r="S3" s="25" t="s">
        <v>44</v>
      </c>
      <c r="T3" s="55" t="n">
        <v>45658</v>
      </c>
      <c r="U3" s="25" t="str">
        <f aca="false">DCS[[#This Row],[Unidade]]&amp; RIGHT("000" &amp; ROW(), 3)</f>
        <v>DCS003</v>
      </c>
    </row>
    <row r="4" customFormat="false" ht="13.5" hidden="false" customHeight="true" outlineLevel="0" collapsed="false">
      <c r="A4" s="22" t="s">
        <v>988</v>
      </c>
      <c r="B4" s="23" t="n">
        <v>30000</v>
      </c>
      <c r="C4" s="23" t="n">
        <v>0</v>
      </c>
      <c r="D4" s="24" t="n">
        <v>3</v>
      </c>
      <c r="E4" s="25" t="s">
        <v>989</v>
      </c>
      <c r="F4" s="25" t="s">
        <v>179</v>
      </c>
      <c r="G4" s="45" t="s">
        <v>990</v>
      </c>
      <c r="H4" s="45" t="s">
        <v>997</v>
      </c>
      <c r="I4" s="45" t="s">
        <v>998</v>
      </c>
      <c r="J4" s="45" t="s">
        <v>999</v>
      </c>
      <c r="K4" s="45" t="s">
        <v>994</v>
      </c>
      <c r="L4" s="45" t="s">
        <v>995</v>
      </c>
      <c r="M4" s="45" t="s">
        <v>40</v>
      </c>
      <c r="N4" s="45" t="s">
        <v>40</v>
      </c>
      <c r="O4" s="45" t="s">
        <v>40</v>
      </c>
      <c r="P4" s="25" t="s">
        <v>41</v>
      </c>
      <c r="Q4" s="25" t="s">
        <v>996</v>
      </c>
      <c r="R4" s="25" t="s">
        <v>43</v>
      </c>
      <c r="S4" s="25" t="s">
        <v>44</v>
      </c>
      <c r="T4" s="55" t="n">
        <v>45658</v>
      </c>
      <c r="U4" s="25" t="str">
        <f aca="false">DCS[[#This Row],[Unidade]]&amp; RIGHT("000" &amp; ROW(), 3)</f>
        <v>DCS004</v>
      </c>
    </row>
    <row r="5" customFormat="false" ht="13.5" hidden="false" customHeight="true" outlineLevel="0" collapsed="false">
      <c r="A5" s="22" t="s">
        <v>988</v>
      </c>
      <c r="B5" s="23" t="n">
        <v>30000</v>
      </c>
      <c r="C5" s="23" t="n">
        <v>0</v>
      </c>
      <c r="D5" s="24" t="n">
        <v>3</v>
      </c>
      <c r="E5" s="25" t="s">
        <v>989</v>
      </c>
      <c r="F5" s="25" t="s">
        <v>163</v>
      </c>
      <c r="G5" s="45" t="s">
        <v>990</v>
      </c>
      <c r="H5" s="45" t="s">
        <v>1000</v>
      </c>
      <c r="I5" s="45" t="s">
        <v>998</v>
      </c>
      <c r="J5" s="45" t="s">
        <v>999</v>
      </c>
      <c r="K5" s="45" t="s">
        <v>994</v>
      </c>
      <c r="L5" s="45" t="s">
        <v>995</v>
      </c>
      <c r="M5" s="45" t="s">
        <v>40</v>
      </c>
      <c r="N5" s="45" t="s">
        <v>40</v>
      </c>
      <c r="O5" s="45" t="s">
        <v>40</v>
      </c>
      <c r="P5" s="25" t="s">
        <v>41</v>
      </c>
      <c r="Q5" s="25" t="s">
        <v>996</v>
      </c>
      <c r="R5" s="25" t="s">
        <v>43</v>
      </c>
      <c r="S5" s="25" t="s">
        <v>44</v>
      </c>
      <c r="T5" s="55" t="n">
        <v>45658</v>
      </c>
      <c r="U5" s="25" t="str">
        <f aca="false">DCS[[#This Row],[Unidade]]&amp; RIGHT("000" &amp; ROW(), 3)</f>
        <v>DCS005</v>
      </c>
    </row>
    <row r="6" customFormat="false" ht="13.5" hidden="false" customHeight="true" outlineLevel="0" collapsed="false">
      <c r="A6" s="22" t="s">
        <v>988</v>
      </c>
      <c r="B6" s="23" t="n">
        <v>110000</v>
      </c>
      <c r="C6" s="23" t="n">
        <v>50000</v>
      </c>
      <c r="D6" s="24" t="n">
        <v>1</v>
      </c>
      <c r="E6" s="25" t="s">
        <v>1001</v>
      </c>
      <c r="F6" s="25" t="s">
        <v>46</v>
      </c>
      <c r="G6" s="45" t="s">
        <v>1002</v>
      </c>
      <c r="H6" s="45" t="s">
        <v>1003</v>
      </c>
      <c r="I6" s="45" t="s">
        <v>1004</v>
      </c>
      <c r="J6" s="45" t="s">
        <v>1005</v>
      </c>
      <c r="K6" s="45" t="s">
        <v>1006</v>
      </c>
      <c r="L6" s="45" t="s">
        <v>995</v>
      </c>
      <c r="M6" s="45" t="s">
        <v>1007</v>
      </c>
      <c r="N6" s="45" t="s">
        <v>1008</v>
      </c>
      <c r="O6" s="45" t="s">
        <v>1009</v>
      </c>
      <c r="P6" s="25" t="s">
        <v>41</v>
      </c>
      <c r="Q6" s="25" t="s">
        <v>1010</v>
      </c>
      <c r="R6" s="25" t="s">
        <v>43</v>
      </c>
      <c r="S6" s="25" t="s">
        <v>44</v>
      </c>
      <c r="T6" s="55" t="n">
        <v>45658</v>
      </c>
      <c r="U6" s="25" t="str">
        <f aca="false">DCS[[#This Row],[Unidade]]&amp; RIGHT("000" &amp; ROW(), 3)</f>
        <v>DCS006</v>
      </c>
    </row>
    <row r="7" customFormat="false" ht="13.5" hidden="false" customHeight="true" outlineLevel="0" collapsed="false">
      <c r="A7" s="22" t="s">
        <v>988</v>
      </c>
      <c r="B7" s="23" t="n">
        <v>554705.8</v>
      </c>
      <c r="C7" s="23" t="n">
        <v>216500</v>
      </c>
      <c r="D7" s="24" t="n">
        <v>1</v>
      </c>
      <c r="E7" s="25" t="s">
        <v>1011</v>
      </c>
      <c r="F7" s="25" t="s">
        <v>46</v>
      </c>
      <c r="G7" s="45" t="s">
        <v>1012</v>
      </c>
      <c r="H7" s="45" t="s">
        <v>1013</v>
      </c>
      <c r="I7" s="45" t="s">
        <v>1014</v>
      </c>
      <c r="J7" s="45" t="s">
        <v>1015</v>
      </c>
      <c r="K7" s="45" t="s">
        <v>1016</v>
      </c>
      <c r="L7" s="45" t="s">
        <v>995</v>
      </c>
      <c r="M7" s="45" t="s">
        <v>1007</v>
      </c>
      <c r="N7" s="45" t="s">
        <v>1008</v>
      </c>
      <c r="O7" s="45" t="s">
        <v>1009</v>
      </c>
      <c r="P7" s="25" t="s">
        <v>41</v>
      </c>
      <c r="Q7" s="25" t="s">
        <v>1017</v>
      </c>
      <c r="R7" s="25" t="s">
        <v>43</v>
      </c>
      <c r="S7" s="25" t="s">
        <v>44</v>
      </c>
      <c r="T7" s="55" t="n">
        <v>45658</v>
      </c>
      <c r="U7" s="25" t="str">
        <f aca="false">DCS[[#This Row],[Unidade]]&amp; RIGHT("000" &amp; ROW(), 3)</f>
        <v>DCS007</v>
      </c>
    </row>
    <row r="8" customFormat="false" ht="13.5" hidden="false" customHeight="true" outlineLevel="0" collapsed="false">
      <c r="A8" s="22" t="s">
        <v>988</v>
      </c>
      <c r="B8" s="23"/>
      <c r="C8" s="23"/>
      <c r="D8" s="24"/>
      <c r="E8" s="25"/>
      <c r="F8" s="28"/>
      <c r="G8" s="41"/>
      <c r="H8" s="42"/>
      <c r="I8" s="42"/>
      <c r="J8" s="42"/>
      <c r="K8" s="42"/>
      <c r="L8" s="42"/>
      <c r="M8" s="42"/>
      <c r="N8" s="42"/>
      <c r="O8" s="42"/>
      <c r="P8" s="28"/>
      <c r="Q8" s="28"/>
      <c r="R8" s="28"/>
      <c r="S8" s="28"/>
      <c r="T8" s="29"/>
      <c r="U8" s="28" t="str">
        <f aca="false">DCS[[#This Row],[Unidade]]&amp; RIGHT("000" &amp; ROW(), 3)</f>
        <v>DCS008</v>
      </c>
    </row>
    <row r="9" customFormat="false" ht="13.5" hidden="false" customHeight="true" outlineLevel="0" collapsed="false">
      <c r="A9" s="22" t="s">
        <v>988</v>
      </c>
      <c r="B9" s="23"/>
      <c r="C9" s="23"/>
      <c r="D9" s="24"/>
      <c r="E9" s="25"/>
      <c r="F9" s="28"/>
      <c r="G9" s="41"/>
      <c r="H9" s="42"/>
      <c r="I9" s="42"/>
      <c r="J9" s="42"/>
      <c r="K9" s="42"/>
      <c r="L9" s="42"/>
      <c r="M9" s="42"/>
      <c r="N9" s="42"/>
      <c r="O9" s="42"/>
      <c r="P9" s="28"/>
      <c r="Q9" s="28"/>
      <c r="R9" s="28"/>
      <c r="S9" s="28"/>
      <c r="T9" s="29"/>
      <c r="U9" s="28" t="str">
        <f aca="false">DCS[[#This Row],[Unidade]]&amp; RIGHT("000" &amp; ROW(), 3)</f>
        <v>DCS009</v>
      </c>
    </row>
    <row r="10" customFormat="false" ht="13.5" hidden="false" customHeight="true" outlineLevel="0" collapsed="false">
      <c r="A10" s="22" t="s">
        <v>988</v>
      </c>
      <c r="B10" s="23"/>
      <c r="C10" s="23"/>
      <c r="D10" s="24"/>
      <c r="E10" s="25"/>
      <c r="F10" s="28"/>
      <c r="G10" s="41"/>
      <c r="H10" s="42"/>
      <c r="I10" s="42"/>
      <c r="J10" s="42"/>
      <c r="K10" s="42"/>
      <c r="L10" s="42"/>
      <c r="M10" s="42"/>
      <c r="N10" s="42"/>
      <c r="O10" s="42"/>
      <c r="P10" s="28"/>
      <c r="Q10" s="28"/>
      <c r="R10" s="28"/>
      <c r="S10" s="28"/>
      <c r="T10" s="29"/>
      <c r="U10" s="28" t="str">
        <f aca="false">DCS[[#This Row],[Unidade]]&amp; RIGHT("000" &amp; ROW(), 3)</f>
        <v>DCS010</v>
      </c>
    </row>
    <row r="11" customFormat="false" ht="13.5" hidden="false" customHeight="true" outlineLevel="0" collapsed="false">
      <c r="A11" s="22" t="s">
        <v>988</v>
      </c>
      <c r="B11" s="23"/>
      <c r="C11" s="23"/>
      <c r="D11" s="24"/>
      <c r="E11" s="25"/>
      <c r="F11" s="28"/>
      <c r="G11" s="41"/>
      <c r="H11" s="42"/>
      <c r="I11" s="42"/>
      <c r="J11" s="42"/>
      <c r="K11" s="42"/>
      <c r="L11" s="42"/>
      <c r="M11" s="42"/>
      <c r="N11" s="42"/>
      <c r="O11" s="42"/>
      <c r="P11" s="28"/>
      <c r="Q11" s="28"/>
      <c r="R11" s="28"/>
      <c r="S11" s="28"/>
      <c r="T11" s="29"/>
      <c r="U11" s="28" t="str">
        <f aca="false">DCS[[#This Row],[Unidade]]&amp; RIGHT("000" &amp; ROW(), 3)</f>
        <v>DCS011</v>
      </c>
    </row>
    <row r="12" customFormat="false" ht="13.5" hidden="false" customHeight="true" outlineLevel="0" collapsed="false">
      <c r="A12" s="22" t="s">
        <v>988</v>
      </c>
      <c r="B12" s="23"/>
      <c r="C12" s="23"/>
      <c r="D12" s="24"/>
      <c r="E12" s="25"/>
      <c r="F12" s="28"/>
      <c r="G12" s="41"/>
      <c r="H12" s="42"/>
      <c r="I12" s="42"/>
      <c r="J12" s="42"/>
      <c r="K12" s="42"/>
      <c r="L12" s="42"/>
      <c r="M12" s="42"/>
      <c r="N12" s="42"/>
      <c r="O12" s="42"/>
      <c r="P12" s="28"/>
      <c r="Q12" s="28"/>
      <c r="R12" s="28"/>
      <c r="S12" s="28"/>
      <c r="T12" s="29"/>
      <c r="U12" s="28" t="str">
        <f aca="false">DCS[[#This Row],[Unidade]]&amp; RIGHT("000" &amp; ROW(), 3)</f>
        <v>DCS012</v>
      </c>
    </row>
    <row r="13" customFormat="false" ht="13.5" hidden="false" customHeight="true" outlineLevel="0" collapsed="false">
      <c r="A13" s="22" t="s">
        <v>988</v>
      </c>
      <c r="B13" s="23"/>
      <c r="C13" s="23"/>
      <c r="D13" s="24"/>
      <c r="E13" s="25"/>
      <c r="F13" s="28"/>
      <c r="G13" s="41"/>
      <c r="H13" s="42"/>
      <c r="I13" s="42"/>
      <c r="J13" s="42"/>
      <c r="K13" s="42"/>
      <c r="L13" s="42"/>
      <c r="M13" s="42"/>
      <c r="N13" s="42"/>
      <c r="O13" s="42"/>
      <c r="P13" s="28"/>
      <c r="Q13" s="28"/>
      <c r="R13" s="28"/>
      <c r="S13" s="28"/>
      <c r="T13" s="29"/>
      <c r="U13" s="28" t="str">
        <f aca="false">DCS[[#This Row],[Unidade]]&amp; RIGHT("000" &amp; ROW(), 3)</f>
        <v>DCS013</v>
      </c>
    </row>
    <row r="14" customFormat="false" ht="13.5" hidden="false" customHeight="true" outlineLevel="0" collapsed="false">
      <c r="A14" s="22" t="s">
        <v>988</v>
      </c>
      <c r="B14" s="23"/>
      <c r="C14" s="23"/>
      <c r="D14" s="24"/>
      <c r="E14" s="25"/>
      <c r="F14" s="28"/>
      <c r="G14" s="41"/>
      <c r="H14" s="42"/>
      <c r="I14" s="42"/>
      <c r="J14" s="42"/>
      <c r="K14" s="42"/>
      <c r="L14" s="42"/>
      <c r="M14" s="42"/>
      <c r="N14" s="42"/>
      <c r="O14" s="42"/>
      <c r="P14" s="28"/>
      <c r="Q14" s="28"/>
      <c r="R14" s="28"/>
      <c r="S14" s="28"/>
      <c r="T14" s="29"/>
      <c r="U14" s="28" t="str">
        <f aca="false">DCS[[#This Row],[Unidade]]&amp; RIGHT("000" &amp; ROW(), 3)</f>
        <v>DCS014</v>
      </c>
    </row>
    <row r="15" customFormat="false" ht="13.5" hidden="false" customHeight="true" outlineLevel="0" collapsed="false">
      <c r="A15" s="22" t="s">
        <v>988</v>
      </c>
      <c r="B15" s="23"/>
      <c r="C15" s="23"/>
      <c r="D15" s="24"/>
      <c r="E15" s="25"/>
      <c r="F15" s="28"/>
      <c r="G15" s="41"/>
      <c r="H15" s="42"/>
      <c r="I15" s="42"/>
      <c r="J15" s="42"/>
      <c r="K15" s="42"/>
      <c r="L15" s="42"/>
      <c r="M15" s="42"/>
      <c r="N15" s="42"/>
      <c r="O15" s="42"/>
      <c r="P15" s="28"/>
      <c r="Q15" s="28"/>
      <c r="R15" s="28"/>
      <c r="S15" s="28"/>
      <c r="T15" s="29"/>
      <c r="U15" s="28" t="str">
        <f aca="false">DCS[[#This Row],[Unidade]]&amp; RIGHT("000" &amp; ROW(), 3)</f>
        <v>DCS015</v>
      </c>
    </row>
    <row r="16" customFormat="false" ht="13.5" hidden="false" customHeight="true" outlineLevel="0" collapsed="false">
      <c r="A16" s="22" t="s">
        <v>988</v>
      </c>
      <c r="B16" s="23"/>
      <c r="C16" s="23"/>
      <c r="D16" s="24"/>
      <c r="E16" s="25"/>
      <c r="F16" s="28"/>
      <c r="G16" s="41"/>
      <c r="H16" s="42"/>
      <c r="I16" s="42"/>
      <c r="J16" s="42"/>
      <c r="K16" s="42"/>
      <c r="L16" s="42"/>
      <c r="M16" s="42"/>
      <c r="N16" s="42"/>
      <c r="O16" s="42"/>
      <c r="P16" s="28"/>
      <c r="Q16" s="28"/>
      <c r="R16" s="28"/>
      <c r="S16" s="28"/>
      <c r="T16" s="29"/>
      <c r="U16" s="28" t="str">
        <f aca="false">DCS[[#This Row],[Unidade]]&amp; RIGHT("000" &amp; ROW(), 3)</f>
        <v>DCS016</v>
      </c>
    </row>
    <row r="17" customFormat="false" ht="13.5" hidden="false" customHeight="true" outlineLevel="0" collapsed="false">
      <c r="A17" s="22" t="s">
        <v>988</v>
      </c>
      <c r="B17" s="23"/>
      <c r="C17" s="23"/>
      <c r="D17" s="24"/>
      <c r="E17" s="25"/>
      <c r="F17" s="28"/>
      <c r="G17" s="41"/>
      <c r="H17" s="42"/>
      <c r="I17" s="42"/>
      <c r="J17" s="42"/>
      <c r="K17" s="42"/>
      <c r="L17" s="42"/>
      <c r="M17" s="42"/>
      <c r="N17" s="42"/>
      <c r="O17" s="42"/>
      <c r="P17" s="28"/>
      <c r="Q17" s="28"/>
      <c r="R17" s="28"/>
      <c r="S17" s="28"/>
      <c r="T17" s="29"/>
      <c r="U17" s="28" t="str">
        <f aca="false">DCS[[#This Row],[Unidade]]&amp; RIGHT("000" &amp; ROW(), 3)</f>
        <v>DCS017</v>
      </c>
    </row>
    <row r="18" customFormat="false" ht="13.5" hidden="false" customHeight="true" outlineLevel="0" collapsed="false">
      <c r="A18" s="22" t="s">
        <v>988</v>
      </c>
      <c r="B18" s="23"/>
      <c r="C18" s="23"/>
      <c r="D18" s="24"/>
      <c r="E18" s="25"/>
      <c r="F18" s="28"/>
      <c r="G18" s="41"/>
      <c r="H18" s="42"/>
      <c r="I18" s="42"/>
      <c r="J18" s="42"/>
      <c r="K18" s="42"/>
      <c r="L18" s="42"/>
      <c r="M18" s="42"/>
      <c r="N18" s="42"/>
      <c r="O18" s="42"/>
      <c r="P18" s="28"/>
      <c r="Q18" s="28"/>
      <c r="R18" s="28"/>
      <c r="S18" s="28"/>
      <c r="T18" s="29"/>
      <c r="U18" s="28" t="str">
        <f aca="false">DCS[[#This Row],[Unidade]]&amp; RIGHT("000" &amp; ROW(), 3)</f>
        <v>DCS018</v>
      </c>
    </row>
    <row r="19" customFormat="false" ht="13.5" hidden="false" customHeight="true" outlineLevel="0" collapsed="false">
      <c r="A19" s="22" t="s">
        <v>988</v>
      </c>
      <c r="B19" s="23"/>
      <c r="C19" s="23"/>
      <c r="D19" s="24"/>
      <c r="E19" s="25"/>
      <c r="F19" s="28"/>
      <c r="G19" s="41"/>
      <c r="H19" s="42"/>
      <c r="I19" s="42"/>
      <c r="J19" s="42"/>
      <c r="K19" s="42"/>
      <c r="L19" s="42"/>
      <c r="M19" s="42"/>
      <c r="N19" s="42"/>
      <c r="O19" s="42"/>
      <c r="P19" s="28"/>
      <c r="Q19" s="28"/>
      <c r="R19" s="28"/>
      <c r="S19" s="28"/>
      <c r="T19" s="29"/>
      <c r="U19" s="28" t="str">
        <f aca="false">DCS[[#This Row],[Unidade]]&amp; RIGHT("000" &amp; ROW(), 3)</f>
        <v>DCS019</v>
      </c>
    </row>
    <row r="20" customFormat="false" ht="13.5" hidden="false" customHeight="true" outlineLevel="0" collapsed="false">
      <c r="A20" s="22" t="s">
        <v>988</v>
      </c>
      <c r="B20" s="23"/>
      <c r="C20" s="23"/>
      <c r="D20" s="24"/>
      <c r="E20" s="25"/>
      <c r="F20" s="28"/>
      <c r="G20" s="41"/>
      <c r="H20" s="42"/>
      <c r="I20" s="42"/>
      <c r="J20" s="42"/>
      <c r="K20" s="42"/>
      <c r="L20" s="42"/>
      <c r="M20" s="42"/>
      <c r="N20" s="42"/>
      <c r="O20" s="42"/>
      <c r="P20" s="28"/>
      <c r="Q20" s="28"/>
      <c r="R20" s="28"/>
      <c r="S20" s="28"/>
      <c r="T20" s="29"/>
      <c r="U20" s="28" t="str">
        <f aca="false">DCS[[#This Row],[Unidade]]&amp; RIGHT("000" &amp; ROW(), 3)</f>
        <v>DCS020</v>
      </c>
    </row>
    <row r="21" customFormat="false" ht="13.5" hidden="false" customHeight="true" outlineLevel="0" collapsed="false">
      <c r="A21" s="22" t="s">
        <v>988</v>
      </c>
      <c r="B21" s="23"/>
      <c r="C21" s="23"/>
      <c r="D21" s="24"/>
      <c r="E21" s="25"/>
      <c r="F21" s="28"/>
      <c r="G21" s="41"/>
      <c r="H21" s="42"/>
      <c r="I21" s="42"/>
      <c r="J21" s="42"/>
      <c r="K21" s="42"/>
      <c r="L21" s="42"/>
      <c r="M21" s="42"/>
      <c r="N21" s="42"/>
      <c r="O21" s="42"/>
      <c r="P21" s="28"/>
      <c r="Q21" s="28"/>
      <c r="R21" s="28"/>
      <c r="S21" s="28"/>
      <c r="T21" s="29"/>
      <c r="U21" s="28" t="str">
        <f aca="false">DCS[[#This Row],[Unidade]]&amp; RIGHT("000" &amp; ROW(), 3)</f>
        <v>DCS021</v>
      </c>
    </row>
    <row r="22" customFormat="false" ht="13.5" hidden="false" customHeight="true" outlineLevel="0" collapsed="false">
      <c r="A22" s="22" t="s">
        <v>988</v>
      </c>
      <c r="B22" s="23"/>
      <c r="C22" s="23"/>
      <c r="D22" s="24"/>
      <c r="E22" s="25"/>
      <c r="F22" s="28"/>
      <c r="G22" s="41"/>
      <c r="H22" s="42"/>
      <c r="I22" s="42"/>
      <c r="J22" s="42"/>
      <c r="K22" s="42"/>
      <c r="L22" s="42"/>
      <c r="M22" s="42"/>
      <c r="N22" s="42"/>
      <c r="O22" s="42"/>
      <c r="P22" s="28"/>
      <c r="Q22" s="28"/>
      <c r="R22" s="28"/>
      <c r="S22" s="28"/>
      <c r="T22" s="29"/>
      <c r="U22" s="28" t="str">
        <f aca="false">DCS[[#This Row],[Unidade]]&amp; RIGHT("000" &amp; ROW(), 3)</f>
        <v>DCS022</v>
      </c>
    </row>
    <row r="23" customFormat="false" ht="13.5" hidden="false" customHeight="true" outlineLevel="0" collapsed="false">
      <c r="A23" s="22" t="s">
        <v>988</v>
      </c>
      <c r="B23" s="23"/>
      <c r="C23" s="23"/>
      <c r="D23" s="24"/>
      <c r="E23" s="25"/>
      <c r="F23" s="28"/>
      <c r="G23" s="41"/>
      <c r="H23" s="42"/>
      <c r="I23" s="42"/>
      <c r="J23" s="42"/>
      <c r="K23" s="42"/>
      <c r="L23" s="42"/>
      <c r="M23" s="42"/>
      <c r="N23" s="42"/>
      <c r="O23" s="42"/>
      <c r="P23" s="28"/>
      <c r="Q23" s="28"/>
      <c r="R23" s="28"/>
      <c r="S23" s="28"/>
      <c r="T23" s="29"/>
      <c r="U23" s="28" t="str">
        <f aca="false">DCS[[#This Row],[Unidade]]&amp; RIGHT("000" &amp; ROW(), 3)</f>
        <v>DCS023</v>
      </c>
    </row>
    <row r="24" customFormat="false" ht="13.5" hidden="false" customHeight="true" outlineLevel="0" collapsed="false">
      <c r="A24" s="22" t="s">
        <v>988</v>
      </c>
      <c r="B24" s="23"/>
      <c r="C24" s="23"/>
      <c r="D24" s="24"/>
      <c r="E24" s="25"/>
      <c r="F24" s="28"/>
      <c r="G24" s="41"/>
      <c r="H24" s="42"/>
      <c r="I24" s="42"/>
      <c r="J24" s="42"/>
      <c r="K24" s="42"/>
      <c r="L24" s="42"/>
      <c r="M24" s="42"/>
      <c r="N24" s="42"/>
      <c r="O24" s="42"/>
      <c r="P24" s="28"/>
      <c r="Q24" s="28"/>
      <c r="R24" s="28"/>
      <c r="S24" s="28"/>
      <c r="T24" s="29"/>
      <c r="U24" s="28" t="str">
        <f aca="false">DCS[[#This Row],[Unidade]]&amp; RIGHT("000" &amp; ROW(), 3)</f>
        <v>DCS024</v>
      </c>
    </row>
    <row r="25" customFormat="false" ht="13.5" hidden="false" customHeight="true" outlineLevel="0" collapsed="false">
      <c r="A25" s="22" t="s">
        <v>988</v>
      </c>
      <c r="B25" s="23"/>
      <c r="C25" s="23"/>
      <c r="D25" s="24"/>
      <c r="E25" s="25"/>
      <c r="F25" s="28"/>
      <c r="G25" s="41"/>
      <c r="H25" s="42"/>
      <c r="I25" s="42"/>
      <c r="J25" s="42"/>
      <c r="K25" s="42"/>
      <c r="L25" s="42"/>
      <c r="M25" s="42"/>
      <c r="N25" s="42"/>
      <c r="O25" s="42"/>
      <c r="P25" s="28"/>
      <c r="Q25" s="28"/>
      <c r="R25" s="28"/>
      <c r="S25" s="28"/>
      <c r="T25" s="29"/>
      <c r="U25" s="28" t="str">
        <f aca="false">DCS[[#This Row],[Unidade]]&amp; RIGHT("000" &amp; ROW(), 3)</f>
        <v>DCS025</v>
      </c>
    </row>
    <row r="26" customFormat="false" ht="13.5" hidden="false" customHeight="true" outlineLevel="0" collapsed="false">
      <c r="A26" s="22" t="s">
        <v>988</v>
      </c>
      <c r="B26" s="23"/>
      <c r="C26" s="23"/>
      <c r="D26" s="24"/>
      <c r="E26" s="25"/>
      <c r="F26" s="28"/>
      <c r="G26" s="41"/>
      <c r="H26" s="42"/>
      <c r="I26" s="42"/>
      <c r="J26" s="42"/>
      <c r="K26" s="42"/>
      <c r="L26" s="42"/>
      <c r="M26" s="42"/>
      <c r="N26" s="42"/>
      <c r="O26" s="42"/>
      <c r="P26" s="28"/>
      <c r="Q26" s="28"/>
      <c r="R26" s="28"/>
      <c r="S26" s="28"/>
      <c r="T26" s="29"/>
      <c r="U26" s="28" t="str">
        <f aca="false">DCS[[#This Row],[Unidade]]&amp; RIGHT("000" &amp; ROW(), 3)</f>
        <v>DCS026</v>
      </c>
    </row>
    <row r="27" customFormat="false" ht="13.5" hidden="false" customHeight="true" outlineLevel="0" collapsed="false">
      <c r="A27" s="22" t="s">
        <v>988</v>
      </c>
      <c r="B27" s="23"/>
      <c r="C27" s="23"/>
      <c r="D27" s="24"/>
      <c r="E27" s="25"/>
      <c r="F27" s="28"/>
      <c r="G27" s="41"/>
      <c r="H27" s="42"/>
      <c r="I27" s="42"/>
      <c r="J27" s="42"/>
      <c r="K27" s="42"/>
      <c r="L27" s="42"/>
      <c r="M27" s="42"/>
      <c r="N27" s="42"/>
      <c r="O27" s="42"/>
      <c r="P27" s="28"/>
      <c r="Q27" s="28"/>
      <c r="R27" s="28"/>
      <c r="S27" s="28"/>
      <c r="T27" s="29"/>
      <c r="U27" s="28" t="str">
        <f aca="false">DCS[[#This Row],[Unidade]]&amp; RIGHT("000" &amp; ROW(), 3)</f>
        <v>DCS027</v>
      </c>
    </row>
    <row r="28" customFormat="false" ht="13.5" hidden="false" customHeight="true" outlineLevel="0" collapsed="false">
      <c r="A28" s="22" t="s">
        <v>988</v>
      </c>
      <c r="B28" s="23"/>
      <c r="C28" s="23"/>
      <c r="D28" s="24"/>
      <c r="E28" s="25"/>
      <c r="F28" s="28"/>
      <c r="G28" s="41"/>
      <c r="H28" s="42"/>
      <c r="I28" s="42"/>
      <c r="J28" s="42"/>
      <c r="K28" s="42"/>
      <c r="L28" s="42"/>
      <c r="M28" s="42"/>
      <c r="N28" s="42"/>
      <c r="O28" s="42"/>
      <c r="P28" s="28"/>
      <c r="Q28" s="28"/>
      <c r="R28" s="28"/>
      <c r="S28" s="28"/>
      <c r="T28" s="29"/>
      <c r="U28" s="28" t="str">
        <f aca="false">DCS[[#This Row],[Unidade]]&amp; RIGHT("000" &amp; ROW(), 3)</f>
        <v>DCS028</v>
      </c>
    </row>
    <row r="29" customFormat="false" ht="13.5" hidden="false" customHeight="true" outlineLevel="0" collapsed="false">
      <c r="A29" s="22" t="s">
        <v>988</v>
      </c>
      <c r="B29" s="23"/>
      <c r="C29" s="23"/>
      <c r="D29" s="24"/>
      <c r="E29" s="25"/>
      <c r="F29" s="28"/>
      <c r="G29" s="41"/>
      <c r="H29" s="42"/>
      <c r="I29" s="42"/>
      <c r="J29" s="42"/>
      <c r="K29" s="42"/>
      <c r="L29" s="42"/>
      <c r="M29" s="42"/>
      <c r="N29" s="42"/>
      <c r="O29" s="42"/>
      <c r="P29" s="28"/>
      <c r="Q29" s="28"/>
      <c r="R29" s="28"/>
      <c r="S29" s="28"/>
      <c r="T29" s="29"/>
      <c r="U29" s="28" t="str">
        <f aca="false">DCS[[#This Row],[Unidade]]&amp; RIGHT("000" &amp; ROW(), 3)</f>
        <v>DCS029</v>
      </c>
    </row>
    <row r="30" customFormat="false" ht="13.5" hidden="false" customHeight="true" outlineLevel="0" collapsed="false">
      <c r="A30" s="22" t="s">
        <v>988</v>
      </c>
      <c r="B30" s="23"/>
      <c r="C30" s="23"/>
      <c r="D30" s="24"/>
      <c r="E30" s="25"/>
      <c r="F30" s="28"/>
      <c r="G30" s="41"/>
      <c r="H30" s="42"/>
      <c r="I30" s="42"/>
      <c r="J30" s="42"/>
      <c r="K30" s="42"/>
      <c r="L30" s="42"/>
      <c r="M30" s="42"/>
      <c r="N30" s="42"/>
      <c r="O30" s="42"/>
      <c r="P30" s="28"/>
      <c r="Q30" s="28"/>
      <c r="R30" s="28"/>
      <c r="S30" s="28"/>
      <c r="T30" s="29"/>
      <c r="U30" s="28" t="str">
        <f aca="false">DCS[[#This Row],[Unidade]]&amp; RIGHT("000" &amp; ROW(), 3)</f>
        <v>DCS030</v>
      </c>
    </row>
    <row r="31" customFormat="false" ht="13.5" hidden="false" customHeight="true" outlineLevel="0" collapsed="false">
      <c r="A31" s="22" t="s">
        <v>988</v>
      </c>
      <c r="B31" s="23"/>
      <c r="C31" s="23"/>
      <c r="D31" s="24"/>
      <c r="E31" s="25"/>
      <c r="F31" s="28"/>
      <c r="G31" s="41"/>
      <c r="H31" s="42"/>
      <c r="I31" s="42"/>
      <c r="J31" s="42"/>
      <c r="K31" s="42"/>
      <c r="L31" s="42"/>
      <c r="M31" s="42"/>
      <c r="N31" s="42"/>
      <c r="O31" s="42"/>
      <c r="P31" s="28"/>
      <c r="Q31" s="28"/>
      <c r="R31" s="28"/>
      <c r="S31" s="28"/>
      <c r="T31" s="29"/>
      <c r="U31" s="28" t="str">
        <f aca="false">DCS[[#This Row],[Unidade]]&amp; RIGHT("000" &amp; ROW(), 3)</f>
        <v>DCS031</v>
      </c>
    </row>
    <row r="32" customFormat="false" ht="13.5" hidden="false" customHeight="true" outlineLevel="0" collapsed="false">
      <c r="A32" s="22" t="s">
        <v>988</v>
      </c>
      <c r="B32" s="23"/>
      <c r="C32" s="23"/>
      <c r="D32" s="24"/>
      <c r="E32" s="25"/>
      <c r="F32" s="28"/>
      <c r="G32" s="41"/>
      <c r="H32" s="42"/>
      <c r="I32" s="42"/>
      <c r="J32" s="42"/>
      <c r="K32" s="42"/>
      <c r="L32" s="42"/>
      <c r="M32" s="42"/>
      <c r="N32" s="42"/>
      <c r="O32" s="42"/>
      <c r="P32" s="28"/>
      <c r="Q32" s="28"/>
      <c r="R32" s="28"/>
      <c r="S32" s="28"/>
      <c r="T32" s="29"/>
      <c r="U32" s="28" t="str">
        <f aca="false">DCS[[#This Row],[Unidade]]&amp; RIGHT("000" &amp; ROW(), 3)</f>
        <v>DCS032</v>
      </c>
    </row>
    <row r="33" customFormat="false" ht="13.5" hidden="false" customHeight="true" outlineLevel="0" collapsed="false">
      <c r="A33" s="22" t="s">
        <v>988</v>
      </c>
      <c r="B33" s="23"/>
      <c r="C33" s="23"/>
      <c r="D33" s="24"/>
      <c r="E33" s="25"/>
      <c r="F33" s="28"/>
      <c r="G33" s="41"/>
      <c r="H33" s="42"/>
      <c r="I33" s="42"/>
      <c r="J33" s="42"/>
      <c r="K33" s="42"/>
      <c r="L33" s="42"/>
      <c r="M33" s="42"/>
      <c r="N33" s="42"/>
      <c r="O33" s="42"/>
      <c r="P33" s="28"/>
      <c r="Q33" s="28"/>
      <c r="R33" s="28"/>
      <c r="S33" s="28"/>
      <c r="T33" s="29"/>
      <c r="U33" s="28" t="str">
        <f aca="false">DCS[[#This Row],[Unidade]]&amp; RIGHT("000" &amp; ROW(), 3)</f>
        <v>DCS033</v>
      </c>
    </row>
    <row r="34" customFormat="false" ht="13.5" hidden="false" customHeight="true" outlineLevel="0" collapsed="false">
      <c r="A34" s="22" t="s">
        <v>988</v>
      </c>
      <c r="B34" s="23"/>
      <c r="C34" s="23"/>
      <c r="D34" s="24"/>
      <c r="E34" s="25"/>
      <c r="F34" s="28"/>
      <c r="G34" s="41"/>
      <c r="H34" s="42"/>
      <c r="I34" s="42"/>
      <c r="J34" s="42"/>
      <c r="K34" s="42"/>
      <c r="L34" s="42"/>
      <c r="M34" s="42"/>
      <c r="N34" s="42"/>
      <c r="O34" s="42"/>
      <c r="P34" s="28"/>
      <c r="Q34" s="28"/>
      <c r="R34" s="28"/>
      <c r="S34" s="28"/>
      <c r="T34" s="29"/>
      <c r="U34" s="28" t="str">
        <f aca="false">DCS[[#This Row],[Unidade]]&amp; RIGHT("000" &amp; ROW(), 3)</f>
        <v>DCS034</v>
      </c>
    </row>
    <row r="35" customFormat="false" ht="13.5" hidden="false" customHeight="true" outlineLevel="0" collapsed="false">
      <c r="A35" s="22" t="s">
        <v>988</v>
      </c>
      <c r="B35" s="23"/>
      <c r="C35" s="23"/>
      <c r="D35" s="24"/>
      <c r="E35" s="25"/>
      <c r="F35" s="28"/>
      <c r="G35" s="41"/>
      <c r="H35" s="42"/>
      <c r="I35" s="42"/>
      <c r="J35" s="42"/>
      <c r="K35" s="42"/>
      <c r="L35" s="42"/>
      <c r="M35" s="42"/>
      <c r="N35" s="42"/>
      <c r="O35" s="42"/>
      <c r="P35" s="28"/>
      <c r="Q35" s="28"/>
      <c r="R35" s="28"/>
      <c r="S35" s="28"/>
      <c r="T35" s="29"/>
      <c r="U35" s="28" t="str">
        <f aca="false">DCS[[#This Row],[Unidade]]&amp; RIGHT("000" &amp; ROW(), 3)</f>
        <v>DCS035</v>
      </c>
    </row>
    <row r="36" customFormat="false" ht="13.5" hidden="false" customHeight="true" outlineLevel="0" collapsed="false">
      <c r="A36" s="22" t="s">
        <v>988</v>
      </c>
      <c r="B36" s="23"/>
      <c r="C36" s="23"/>
      <c r="D36" s="24"/>
      <c r="E36" s="25"/>
      <c r="F36" s="28"/>
      <c r="G36" s="41"/>
      <c r="H36" s="42"/>
      <c r="I36" s="42"/>
      <c r="J36" s="42"/>
      <c r="K36" s="42"/>
      <c r="L36" s="42"/>
      <c r="M36" s="42"/>
      <c r="N36" s="42"/>
      <c r="O36" s="42"/>
      <c r="P36" s="28"/>
      <c r="Q36" s="28"/>
      <c r="R36" s="28"/>
      <c r="S36" s="28"/>
      <c r="T36" s="29"/>
      <c r="U36" s="28" t="str">
        <f aca="false">DCS[[#This Row],[Unidade]]&amp; RIGHT("000" &amp; ROW(), 3)</f>
        <v>DCS036</v>
      </c>
    </row>
    <row r="37" customFormat="false" ht="13.5" hidden="false" customHeight="true" outlineLevel="0" collapsed="false">
      <c r="A37" s="22" t="s">
        <v>988</v>
      </c>
      <c r="B37" s="23"/>
      <c r="C37" s="23"/>
      <c r="D37" s="24"/>
      <c r="E37" s="25"/>
      <c r="F37" s="28"/>
      <c r="G37" s="41"/>
      <c r="H37" s="42"/>
      <c r="I37" s="42"/>
      <c r="J37" s="42"/>
      <c r="K37" s="42"/>
      <c r="L37" s="42"/>
      <c r="M37" s="42"/>
      <c r="N37" s="42"/>
      <c r="O37" s="42"/>
      <c r="P37" s="28"/>
      <c r="Q37" s="28"/>
      <c r="R37" s="28"/>
      <c r="S37" s="28"/>
      <c r="T37" s="29"/>
      <c r="U37" s="28" t="str">
        <f aca="false">DCS[[#This Row],[Unidade]]&amp; RIGHT("000" &amp; ROW(), 3)</f>
        <v>DCS037</v>
      </c>
    </row>
    <row r="38" customFormat="false" ht="13.5" hidden="false" customHeight="true" outlineLevel="0" collapsed="false">
      <c r="A38" s="22" t="s">
        <v>988</v>
      </c>
      <c r="B38" s="23"/>
      <c r="C38" s="23"/>
      <c r="D38" s="24"/>
      <c r="E38" s="25"/>
      <c r="F38" s="28"/>
      <c r="G38" s="41"/>
      <c r="H38" s="42"/>
      <c r="I38" s="42"/>
      <c r="J38" s="42"/>
      <c r="K38" s="42"/>
      <c r="L38" s="42"/>
      <c r="M38" s="42"/>
      <c r="N38" s="42"/>
      <c r="O38" s="42"/>
      <c r="P38" s="28"/>
      <c r="Q38" s="28"/>
      <c r="R38" s="28"/>
      <c r="S38" s="28"/>
      <c r="T38" s="29"/>
      <c r="U38" s="28" t="str">
        <f aca="false">DCS[[#This Row],[Unidade]]&amp; RIGHT("000" &amp; ROW(), 3)</f>
        <v>DCS038</v>
      </c>
    </row>
    <row r="39" customFormat="false" ht="13.5" hidden="false" customHeight="true" outlineLevel="0" collapsed="false">
      <c r="A39" s="22" t="s">
        <v>988</v>
      </c>
      <c r="B39" s="23"/>
      <c r="C39" s="23"/>
      <c r="D39" s="24"/>
      <c r="E39" s="25"/>
      <c r="F39" s="28"/>
      <c r="G39" s="41"/>
      <c r="H39" s="42"/>
      <c r="I39" s="42"/>
      <c r="J39" s="42"/>
      <c r="K39" s="42"/>
      <c r="L39" s="42"/>
      <c r="M39" s="42"/>
      <c r="N39" s="42"/>
      <c r="O39" s="42"/>
      <c r="P39" s="28"/>
      <c r="Q39" s="28"/>
      <c r="R39" s="28"/>
      <c r="S39" s="28"/>
      <c r="T39" s="29"/>
      <c r="U39" s="28" t="str">
        <f aca="false">DCS[[#This Row],[Unidade]]&amp; RIGHT("000" &amp; ROW(), 3)</f>
        <v>DCS039</v>
      </c>
    </row>
    <row r="40" customFormat="false" ht="13.5" hidden="false" customHeight="true" outlineLevel="0" collapsed="false">
      <c r="A40" s="22" t="s">
        <v>988</v>
      </c>
      <c r="B40" s="23"/>
      <c r="C40" s="23"/>
      <c r="D40" s="24"/>
      <c r="E40" s="25"/>
      <c r="F40" s="28"/>
      <c r="G40" s="41"/>
      <c r="H40" s="42"/>
      <c r="I40" s="42"/>
      <c r="J40" s="42"/>
      <c r="K40" s="42"/>
      <c r="L40" s="42"/>
      <c r="M40" s="42"/>
      <c r="N40" s="42"/>
      <c r="O40" s="42"/>
      <c r="P40" s="28"/>
      <c r="Q40" s="28"/>
      <c r="R40" s="28"/>
      <c r="S40" s="28"/>
      <c r="T40" s="29"/>
      <c r="U40" s="28" t="str">
        <f aca="false">DCS[[#This Row],[Unidade]]&amp; RIGHT("000" &amp; ROW(), 3)</f>
        <v>DCS040</v>
      </c>
    </row>
    <row r="41" customFormat="false" ht="13.5" hidden="false" customHeight="true" outlineLevel="0" collapsed="false">
      <c r="A41" s="22" t="s">
        <v>988</v>
      </c>
      <c r="B41" s="23"/>
      <c r="C41" s="23"/>
      <c r="D41" s="24"/>
      <c r="E41" s="25"/>
      <c r="F41" s="28"/>
      <c r="G41" s="41"/>
      <c r="H41" s="42"/>
      <c r="I41" s="42"/>
      <c r="J41" s="42"/>
      <c r="K41" s="42"/>
      <c r="L41" s="42"/>
      <c r="M41" s="42"/>
      <c r="N41" s="42"/>
      <c r="O41" s="42"/>
      <c r="P41" s="28"/>
      <c r="Q41" s="28"/>
      <c r="R41" s="28"/>
      <c r="S41" s="28"/>
      <c r="T41" s="29"/>
      <c r="U41" s="28" t="str">
        <f aca="false">DCS[[#This Row],[Unidade]]&amp; RIGHT("000" &amp; ROW(), 3)</f>
        <v>DCS041</v>
      </c>
    </row>
    <row r="42" customFormat="false" ht="13.5" hidden="false" customHeight="true" outlineLevel="0" collapsed="false">
      <c r="A42" s="22" t="s">
        <v>988</v>
      </c>
      <c r="B42" s="23"/>
      <c r="C42" s="23"/>
      <c r="D42" s="24"/>
      <c r="E42" s="25"/>
      <c r="F42" s="28"/>
      <c r="G42" s="41"/>
      <c r="H42" s="42"/>
      <c r="I42" s="42"/>
      <c r="J42" s="42"/>
      <c r="K42" s="42"/>
      <c r="L42" s="42"/>
      <c r="M42" s="42"/>
      <c r="N42" s="42"/>
      <c r="O42" s="42"/>
      <c r="P42" s="28"/>
      <c r="Q42" s="28"/>
      <c r="R42" s="28"/>
      <c r="S42" s="28"/>
      <c r="T42" s="29"/>
      <c r="U42" s="28" t="str">
        <f aca="false">DCS[[#This Row],[Unidade]]&amp; RIGHT("000" &amp; ROW(), 3)</f>
        <v>DCS042</v>
      </c>
    </row>
    <row r="43" customFormat="false" ht="13.5" hidden="false" customHeight="true" outlineLevel="0" collapsed="false">
      <c r="A43" s="22" t="s">
        <v>988</v>
      </c>
      <c r="B43" s="23"/>
      <c r="C43" s="23"/>
      <c r="D43" s="24"/>
      <c r="E43" s="25"/>
      <c r="F43" s="28"/>
      <c r="G43" s="41"/>
      <c r="H43" s="42"/>
      <c r="I43" s="42"/>
      <c r="J43" s="42"/>
      <c r="K43" s="42"/>
      <c r="L43" s="42"/>
      <c r="M43" s="42"/>
      <c r="N43" s="42"/>
      <c r="O43" s="42"/>
      <c r="P43" s="28"/>
      <c r="Q43" s="28"/>
      <c r="R43" s="28"/>
      <c r="S43" s="28"/>
      <c r="T43" s="29"/>
      <c r="U43" s="28" t="str">
        <f aca="false">DCS[[#This Row],[Unidade]]&amp; RIGHT("000" &amp; ROW(), 3)</f>
        <v>DCS043</v>
      </c>
    </row>
    <row r="44" customFormat="false" ht="13.5" hidden="false" customHeight="true" outlineLevel="0" collapsed="false">
      <c r="A44" s="22" t="s">
        <v>988</v>
      </c>
      <c r="B44" s="23"/>
      <c r="C44" s="23"/>
      <c r="D44" s="24"/>
      <c r="E44" s="25"/>
      <c r="F44" s="28"/>
      <c r="G44" s="41"/>
      <c r="H44" s="42"/>
      <c r="I44" s="42"/>
      <c r="J44" s="42"/>
      <c r="K44" s="42"/>
      <c r="L44" s="42"/>
      <c r="M44" s="42"/>
      <c r="N44" s="42"/>
      <c r="O44" s="42"/>
      <c r="P44" s="28"/>
      <c r="Q44" s="28"/>
      <c r="R44" s="28"/>
      <c r="S44" s="28"/>
      <c r="T44" s="29"/>
      <c r="U44" s="28" t="str">
        <f aca="false">DCS[[#This Row],[Unidade]]&amp; RIGHT("000" &amp; ROW(), 3)</f>
        <v>DCS044</v>
      </c>
    </row>
    <row r="45" customFormat="false" ht="13.5" hidden="false" customHeight="true" outlineLevel="0" collapsed="false">
      <c r="A45" s="22" t="s">
        <v>988</v>
      </c>
      <c r="B45" s="23"/>
      <c r="C45" s="23"/>
      <c r="D45" s="24"/>
      <c r="E45" s="25"/>
      <c r="F45" s="28"/>
      <c r="G45" s="41"/>
      <c r="H45" s="42"/>
      <c r="I45" s="42"/>
      <c r="J45" s="42"/>
      <c r="K45" s="42"/>
      <c r="L45" s="42"/>
      <c r="M45" s="42"/>
      <c r="N45" s="42"/>
      <c r="O45" s="42"/>
      <c r="P45" s="28"/>
      <c r="Q45" s="28"/>
      <c r="R45" s="28"/>
      <c r="S45" s="28"/>
      <c r="T45" s="29"/>
      <c r="U45" s="28" t="str">
        <f aca="false">DCS[[#This Row],[Unidade]]&amp; RIGHT("000" &amp; ROW(), 3)</f>
        <v>DCS045</v>
      </c>
    </row>
    <row r="46" customFormat="false" ht="13.5" hidden="false" customHeight="true" outlineLevel="0" collapsed="false">
      <c r="A46" s="22" t="s">
        <v>988</v>
      </c>
      <c r="B46" s="23"/>
      <c r="C46" s="23"/>
      <c r="D46" s="24"/>
      <c r="E46" s="25"/>
      <c r="F46" s="28"/>
      <c r="G46" s="41"/>
      <c r="H46" s="42"/>
      <c r="I46" s="42"/>
      <c r="J46" s="42"/>
      <c r="K46" s="42"/>
      <c r="L46" s="42"/>
      <c r="M46" s="42"/>
      <c r="N46" s="42"/>
      <c r="O46" s="42"/>
      <c r="P46" s="28"/>
      <c r="Q46" s="28"/>
      <c r="R46" s="28"/>
      <c r="S46" s="28"/>
      <c r="T46" s="29"/>
      <c r="U46" s="28" t="str">
        <f aca="false">DCS[[#This Row],[Unidade]]&amp; RIGHT("000" &amp; ROW(), 3)</f>
        <v>DCS046</v>
      </c>
    </row>
    <row r="47" customFormat="false" ht="13.5" hidden="false" customHeight="true" outlineLevel="0" collapsed="false">
      <c r="A47" s="22" t="s">
        <v>988</v>
      </c>
      <c r="B47" s="23"/>
      <c r="C47" s="23"/>
      <c r="D47" s="24"/>
      <c r="E47" s="25"/>
      <c r="F47" s="28"/>
      <c r="G47" s="41"/>
      <c r="H47" s="42"/>
      <c r="I47" s="42"/>
      <c r="J47" s="42"/>
      <c r="K47" s="42"/>
      <c r="L47" s="42"/>
      <c r="M47" s="42"/>
      <c r="N47" s="42"/>
      <c r="O47" s="42"/>
      <c r="P47" s="28"/>
      <c r="Q47" s="28"/>
      <c r="R47" s="28"/>
      <c r="S47" s="28"/>
      <c r="T47" s="29"/>
      <c r="U47" s="28" t="str">
        <f aca="false">DCS[[#This Row],[Unidade]]&amp; RIGHT("000" &amp; ROW(), 3)</f>
        <v>DCS047</v>
      </c>
    </row>
    <row r="48" customFormat="false" ht="13.5" hidden="false" customHeight="true" outlineLevel="0" collapsed="false">
      <c r="A48" s="22" t="s">
        <v>988</v>
      </c>
      <c r="B48" s="23"/>
      <c r="C48" s="23"/>
      <c r="D48" s="24"/>
      <c r="E48" s="25"/>
      <c r="F48" s="28"/>
      <c r="G48" s="41"/>
      <c r="H48" s="42"/>
      <c r="I48" s="42"/>
      <c r="J48" s="42"/>
      <c r="K48" s="42"/>
      <c r="L48" s="42"/>
      <c r="M48" s="42"/>
      <c r="N48" s="42"/>
      <c r="O48" s="42"/>
      <c r="P48" s="28"/>
      <c r="Q48" s="28"/>
      <c r="R48" s="28"/>
      <c r="S48" s="28"/>
      <c r="T48" s="29"/>
      <c r="U48" s="28" t="str">
        <f aca="false">DCS[[#This Row],[Unidade]]&amp; RIGHT("000" &amp; ROW(), 3)</f>
        <v>DCS048</v>
      </c>
    </row>
    <row r="49" customFormat="false" ht="13.5" hidden="false" customHeight="true" outlineLevel="0" collapsed="false">
      <c r="A49" s="22" t="s">
        <v>988</v>
      </c>
      <c r="B49" s="23"/>
      <c r="C49" s="23"/>
      <c r="D49" s="24"/>
      <c r="E49" s="25"/>
      <c r="F49" s="28"/>
      <c r="G49" s="41"/>
      <c r="H49" s="42"/>
      <c r="I49" s="42"/>
      <c r="J49" s="42"/>
      <c r="K49" s="42"/>
      <c r="L49" s="42"/>
      <c r="M49" s="42"/>
      <c r="N49" s="42"/>
      <c r="O49" s="42"/>
      <c r="P49" s="28"/>
      <c r="Q49" s="28"/>
      <c r="R49" s="28"/>
      <c r="S49" s="28"/>
      <c r="T49" s="29"/>
      <c r="U49" s="28" t="str">
        <f aca="false">DCS[[#This Row],[Unidade]]&amp; RIGHT("000" &amp; ROW(), 3)</f>
        <v>DCS049</v>
      </c>
    </row>
    <row r="50" customFormat="false" ht="13.5" hidden="false" customHeight="true" outlineLevel="0" collapsed="false">
      <c r="A50" s="22" t="s">
        <v>988</v>
      </c>
      <c r="B50" s="23"/>
      <c r="C50" s="23"/>
      <c r="D50" s="24"/>
      <c r="E50" s="25"/>
      <c r="F50" s="28"/>
      <c r="G50" s="41"/>
      <c r="H50" s="42"/>
      <c r="I50" s="42"/>
      <c r="J50" s="42"/>
      <c r="K50" s="42"/>
      <c r="L50" s="42"/>
      <c r="M50" s="42"/>
      <c r="N50" s="42"/>
      <c r="O50" s="42"/>
      <c r="P50" s="28"/>
      <c r="Q50" s="28"/>
      <c r="R50" s="28"/>
      <c r="S50" s="28"/>
      <c r="T50" s="29"/>
      <c r="U50" s="28" t="str">
        <f aca="false">DCS[[#This Row],[Unidade]]&amp; RIGHT("000" &amp; ROW(), 3)</f>
        <v>DCS050</v>
      </c>
    </row>
  </sheetData>
  <mergeCells count="2">
    <mergeCell ref="E1:K1"/>
    <mergeCell ref="P1:T1"/>
  </mergeCells>
  <conditionalFormatting sqref="B1">
    <cfRule type="cellIs" priority="2" operator="lessThan" aboveAverage="0" equalAverage="0" bottom="0" percent="0" rank="0" text="" dxfId="78">
      <formula>0</formula>
    </cfRule>
  </conditionalFormatting>
  <conditionalFormatting sqref="C1">
    <cfRule type="cellIs" priority="3" operator="lessThan" aboveAverage="0" equalAverage="0" bottom="0" percent="0" rank="0" text="" dxfId="79">
      <formula>0</formula>
    </cfRule>
  </conditionalFormatting>
  <conditionalFormatting sqref="D3:D50">
    <cfRule type="cellIs" priority="4" operator="equal" aboveAverage="0" equalAverage="0" bottom="0" percent="0" rank="0" text="" dxfId="80">
      <formula>3</formula>
    </cfRule>
    <cfRule type="cellIs" priority="5" operator="equal" aboveAverage="0" equalAverage="0" bottom="0" percent="0" rank="0" text="" dxfId="81">
      <formula>2</formula>
    </cfRule>
    <cfRule type="cellIs" priority="6" operator="equal" aboveAverage="0" equalAverage="0" bottom="0" percent="0" rank="0" text="" dxfId="82">
      <formula>1</formula>
    </cfRule>
  </conditionalFormatting>
  <conditionalFormatting sqref="E3:E50">
    <cfRule type="expression" priority="7" aboveAverage="0" equalAverage="0" bottom="0" percent="0" rank="0" text="" dxfId="83">
      <formula>$D3=""</formula>
    </cfRule>
    <cfRule type="expression" priority="8" aboveAverage="0" equalAverage="0" bottom="0" percent="0" rank="0" text="" dxfId="84">
      <formula>$C3=0</formula>
    </cfRule>
    <cfRule type="expression" priority="9" aboveAverage="0" equalAverage="0" bottom="0" percent="0" rank="0" text="" dxfId="85">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6"/>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A4" colorId="64" zoomScale="180" zoomScaleNormal="180" zoomScalePageLayoutView="100" workbookViewId="0">
      <selection pane="topLeft" activeCell="A4" activeCellId="0" sqref="A4"/>
    </sheetView>
  </sheetViews>
  <sheetFormatPr defaultColWidth="15.65234375" defaultRowHeight="13.5" zeroHeight="false" outlineLevelRow="0" outlineLevelCol="0"/>
  <cols>
    <col collapsed="false" customWidth="false" hidden="false" outlineLevel="0" max="1" min="1" style="1" width="15.63"/>
    <col collapsed="false" customWidth="false" hidden="false" outlineLevel="0" max="3" min="2" style="2" width="15.63"/>
    <col collapsed="false" customWidth="true" hidden="false" outlineLevel="0" max="4" min="4" style="2" width="4.63"/>
    <col collapsed="false" customWidth="false" hidden="false" outlineLevel="0" max="19" min="5" style="1" width="15.63"/>
    <col collapsed="false" customWidth="false" hidden="false" outlineLevel="0" max="20" min="20" style="4" width="15.63"/>
    <col collapsed="false" customWidth="false" hidden="false" outlineLevel="0" max="1024" min="21" style="1" width="15.63"/>
  </cols>
  <sheetData>
    <row r="1" s="13" customFormat="true" ht="13.5" hidden="false" customHeight="true" outlineLevel="0" collapsed="false">
      <c r="A1" s="5" t="n">
        <v>705464.17</v>
      </c>
      <c r="B1" s="40" t="n">
        <f aca="false">SUM(B3:B73)</f>
        <v>0</v>
      </c>
      <c r="C1" s="7" t="n">
        <f aca="false">A1-SUM(C3:C99)</f>
        <v>0</v>
      </c>
      <c r="D1" s="8" t="s">
        <v>0</v>
      </c>
      <c r="E1" s="65" t="s">
        <v>1</v>
      </c>
      <c r="F1" s="65"/>
      <c r="G1" s="65"/>
      <c r="H1" s="65"/>
      <c r="I1" s="65"/>
      <c r="J1" s="65"/>
      <c r="K1" s="65"/>
      <c r="L1" s="66" t="s">
        <v>2</v>
      </c>
      <c r="M1" s="66" t="s">
        <v>3</v>
      </c>
      <c r="N1" s="66" t="s">
        <v>4</v>
      </c>
      <c r="O1" s="66" t="s">
        <v>5</v>
      </c>
      <c r="P1" s="67" t="s">
        <v>6</v>
      </c>
      <c r="Q1" s="67"/>
      <c r="R1" s="67"/>
      <c r="S1" s="67"/>
      <c r="T1" s="67"/>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1018</v>
      </c>
      <c r="B3" s="23" t="n">
        <v>0</v>
      </c>
      <c r="C3" s="23" t="n">
        <v>163000</v>
      </c>
      <c r="D3" s="24" t="n">
        <v>1</v>
      </c>
      <c r="E3" s="25" t="s">
        <v>1019</v>
      </c>
      <c r="F3" s="28" t="s">
        <v>179</v>
      </c>
      <c r="G3" s="41" t="s">
        <v>1020</v>
      </c>
      <c r="H3" s="42" t="s">
        <v>1021</v>
      </c>
      <c r="I3" s="42" t="s">
        <v>1022</v>
      </c>
      <c r="J3" s="42" t="s">
        <v>1023</v>
      </c>
      <c r="K3" s="42" t="s">
        <v>1024</v>
      </c>
      <c r="L3" s="42" t="s">
        <v>1025</v>
      </c>
      <c r="M3" s="42" t="s">
        <v>1026</v>
      </c>
      <c r="N3" s="42" t="s">
        <v>1027</v>
      </c>
      <c r="O3" s="42" t="s">
        <v>1028</v>
      </c>
      <c r="P3" s="28" t="s">
        <v>41</v>
      </c>
      <c r="Q3" s="28" t="s">
        <v>1029</v>
      </c>
      <c r="R3" s="28" t="s">
        <v>43</v>
      </c>
      <c r="S3" s="28" t="s">
        <v>44</v>
      </c>
      <c r="T3" s="29" t="n">
        <v>45672</v>
      </c>
      <c r="U3" s="28" t="str">
        <f aca="false">GABINETE[[#This Row],[Unidade]]&amp; RIGHT("000" &amp; ROW(), 3)</f>
        <v>GABINETE003</v>
      </c>
    </row>
    <row r="4" customFormat="false" ht="13.5" hidden="false" customHeight="true" outlineLevel="0" collapsed="false">
      <c r="A4" s="22" t="s">
        <v>1018</v>
      </c>
      <c r="B4" s="23" t="n">
        <v>0</v>
      </c>
      <c r="C4" s="23" t="n">
        <v>142000</v>
      </c>
      <c r="D4" s="24" t="n">
        <v>1</v>
      </c>
      <c r="E4" s="25" t="s">
        <v>1019</v>
      </c>
      <c r="F4" s="28" t="s">
        <v>163</v>
      </c>
      <c r="G4" s="41" t="s">
        <v>1020</v>
      </c>
      <c r="H4" s="42" t="s">
        <v>1030</v>
      </c>
      <c r="I4" s="42" t="s">
        <v>1031</v>
      </c>
      <c r="J4" s="42" t="s">
        <v>1023</v>
      </c>
      <c r="K4" s="42" t="s">
        <v>1032</v>
      </c>
      <c r="L4" s="42" t="s">
        <v>1025</v>
      </c>
      <c r="M4" s="42" t="s">
        <v>1026</v>
      </c>
      <c r="N4" s="42" t="s">
        <v>1027</v>
      </c>
      <c r="O4" s="42" t="s">
        <v>1028</v>
      </c>
      <c r="P4" s="28" t="s">
        <v>41</v>
      </c>
      <c r="Q4" s="28" t="s">
        <v>1033</v>
      </c>
      <c r="R4" s="28" t="s">
        <v>43</v>
      </c>
      <c r="S4" s="28" t="s">
        <v>44</v>
      </c>
      <c r="T4" s="29" t="n">
        <v>45672</v>
      </c>
      <c r="U4" s="28" t="str">
        <f aca="false">GABINETE[[#This Row],[Unidade]]&amp; RIGHT("000" &amp; ROW(), 3)</f>
        <v>GABINETE004</v>
      </c>
    </row>
    <row r="5" customFormat="false" ht="13.5" hidden="false" customHeight="true" outlineLevel="0" collapsed="false">
      <c r="A5" s="22" t="s">
        <v>1018</v>
      </c>
      <c r="B5" s="23" t="n">
        <v>0</v>
      </c>
      <c r="C5" s="23" t="n">
        <v>32000</v>
      </c>
      <c r="D5" s="24" t="n">
        <v>1</v>
      </c>
      <c r="E5" s="25" t="s">
        <v>1019</v>
      </c>
      <c r="F5" s="28" t="s">
        <v>194</v>
      </c>
      <c r="G5" s="41" t="s">
        <v>1020</v>
      </c>
      <c r="H5" s="42" t="s">
        <v>1034</v>
      </c>
      <c r="I5" s="42" t="s">
        <v>1035</v>
      </c>
      <c r="J5" s="42" t="s">
        <v>1036</v>
      </c>
      <c r="K5" s="42" t="s">
        <v>1037</v>
      </c>
      <c r="L5" s="42" t="s">
        <v>1025</v>
      </c>
      <c r="M5" s="42" t="s">
        <v>1026</v>
      </c>
      <c r="N5" s="42" t="s">
        <v>1027</v>
      </c>
      <c r="O5" s="42" t="s">
        <v>1028</v>
      </c>
      <c r="P5" s="28" t="s">
        <v>41</v>
      </c>
      <c r="Q5" s="28" t="s">
        <v>1038</v>
      </c>
      <c r="R5" s="28" t="s">
        <v>43</v>
      </c>
      <c r="S5" s="28" t="s">
        <v>44</v>
      </c>
      <c r="T5" s="29" t="n">
        <v>45698</v>
      </c>
      <c r="U5" s="28" t="str">
        <f aca="false">GABINETE[[#This Row],[Unidade]]&amp; RIGHT("000" &amp; ROW(), 3)</f>
        <v>GABINETE005</v>
      </c>
    </row>
    <row r="6" customFormat="false" ht="13.5" hidden="false" customHeight="true" outlineLevel="0" collapsed="false">
      <c r="A6" s="22" t="s">
        <v>1018</v>
      </c>
      <c r="B6" s="23" t="n">
        <v>0</v>
      </c>
      <c r="C6" s="23" t="n">
        <v>1113.79</v>
      </c>
      <c r="D6" s="24" t="n">
        <v>1</v>
      </c>
      <c r="E6" s="25" t="s">
        <v>1019</v>
      </c>
      <c r="F6" s="28" t="s">
        <v>144</v>
      </c>
      <c r="G6" s="41" t="s">
        <v>1039</v>
      </c>
      <c r="H6" s="42" t="s">
        <v>1040</v>
      </c>
      <c r="I6" s="42" t="s">
        <v>1041</v>
      </c>
      <c r="J6" s="42" t="s">
        <v>1036</v>
      </c>
      <c r="K6" s="42" t="s">
        <v>1042</v>
      </c>
      <c r="L6" s="42" t="s">
        <v>1025</v>
      </c>
      <c r="M6" s="42" t="s">
        <v>1026</v>
      </c>
      <c r="N6" s="42" t="s">
        <v>1027</v>
      </c>
      <c r="O6" s="42" t="s">
        <v>1028</v>
      </c>
      <c r="P6" s="28" t="s">
        <v>41</v>
      </c>
      <c r="Q6" s="28" t="s">
        <v>1043</v>
      </c>
      <c r="R6" s="28" t="s">
        <v>43</v>
      </c>
      <c r="S6" s="28" t="s">
        <v>44</v>
      </c>
      <c r="T6" s="29" t="n">
        <v>45792</v>
      </c>
      <c r="U6" s="28" t="str">
        <f aca="false">GABINETE[[#This Row],[Unidade]]&amp; RIGHT("000" &amp; ROW(), 3)</f>
        <v>GABINETE006</v>
      </c>
    </row>
    <row r="7" customFormat="false" ht="13.5" hidden="false" customHeight="true" outlineLevel="0" collapsed="false">
      <c r="A7" s="22" t="s">
        <v>1018</v>
      </c>
      <c r="B7" s="23" t="n">
        <v>0</v>
      </c>
      <c r="C7" s="23" t="n">
        <v>10000</v>
      </c>
      <c r="D7" s="24" t="n">
        <v>1</v>
      </c>
      <c r="E7" s="25" t="s">
        <v>1044</v>
      </c>
      <c r="F7" s="28" t="s">
        <v>179</v>
      </c>
      <c r="G7" s="41" t="s">
        <v>1045</v>
      </c>
      <c r="H7" s="42" t="s">
        <v>1046</v>
      </c>
      <c r="I7" s="42" t="s">
        <v>1047</v>
      </c>
      <c r="J7" s="43" t="n">
        <v>1</v>
      </c>
      <c r="K7" s="42" t="s">
        <v>1048</v>
      </c>
      <c r="L7" s="42" t="s">
        <v>1049</v>
      </c>
      <c r="M7" s="42" t="s">
        <v>1049</v>
      </c>
      <c r="N7" s="42" t="s">
        <v>1050</v>
      </c>
      <c r="O7" s="42" t="s">
        <v>1051</v>
      </c>
      <c r="P7" s="28" t="s">
        <v>41</v>
      </c>
      <c r="Q7" s="28" t="s">
        <v>1038</v>
      </c>
      <c r="R7" s="28" t="s">
        <v>43</v>
      </c>
      <c r="S7" s="28" t="s">
        <v>44</v>
      </c>
      <c r="T7" s="29" t="n">
        <v>45705</v>
      </c>
      <c r="U7" s="28" t="str">
        <f aca="false">GABINETE[[#This Row],[Unidade]]&amp; RIGHT("000" &amp; ROW(), 3)</f>
        <v>GABINETE007</v>
      </c>
    </row>
    <row r="8" customFormat="false" ht="13.5" hidden="false" customHeight="true" outlineLevel="0" collapsed="false">
      <c r="A8" s="22" t="s">
        <v>1018</v>
      </c>
      <c r="B8" s="23" t="n">
        <v>0</v>
      </c>
      <c r="C8" s="23" t="n">
        <v>6500</v>
      </c>
      <c r="D8" s="24" t="n">
        <v>1</v>
      </c>
      <c r="E8" s="25" t="s">
        <v>1044</v>
      </c>
      <c r="F8" s="28" t="s">
        <v>163</v>
      </c>
      <c r="G8" s="41" t="s">
        <v>1045</v>
      </c>
      <c r="H8" s="42" t="s">
        <v>1046</v>
      </c>
      <c r="I8" s="42" t="s">
        <v>1052</v>
      </c>
      <c r="J8" s="43" t="n">
        <v>0.9</v>
      </c>
      <c r="K8" s="42" t="s">
        <v>1053</v>
      </c>
      <c r="L8" s="42" t="s">
        <v>1049</v>
      </c>
      <c r="M8" s="42" t="s">
        <v>1049</v>
      </c>
      <c r="N8" s="42" t="s">
        <v>1050</v>
      </c>
      <c r="O8" s="42" t="s">
        <v>1051</v>
      </c>
      <c r="P8" s="28" t="s">
        <v>41</v>
      </c>
      <c r="Q8" s="28" t="s">
        <v>1038</v>
      </c>
      <c r="R8" s="28" t="s">
        <v>43</v>
      </c>
      <c r="S8" s="28" t="s">
        <v>44</v>
      </c>
      <c r="T8" s="29" t="n">
        <v>45705</v>
      </c>
      <c r="U8" s="28" t="str">
        <f aca="false">GABINETE[[#This Row],[Unidade]]&amp; RIGHT("000" &amp; ROW(), 3)</f>
        <v>GABINETE008</v>
      </c>
    </row>
    <row r="9" customFormat="false" ht="13.5" hidden="false" customHeight="true" outlineLevel="0" collapsed="false">
      <c r="A9" s="22" t="s">
        <v>1018</v>
      </c>
      <c r="B9" s="23" t="n">
        <v>0</v>
      </c>
      <c r="C9" s="23" t="n">
        <v>4500</v>
      </c>
      <c r="D9" s="24" t="n">
        <v>1</v>
      </c>
      <c r="E9" s="25" t="s">
        <v>1044</v>
      </c>
      <c r="F9" s="28" t="s">
        <v>194</v>
      </c>
      <c r="G9" s="41" t="s">
        <v>1054</v>
      </c>
      <c r="H9" s="42" t="s">
        <v>1055</v>
      </c>
      <c r="I9" s="42" t="s">
        <v>1056</v>
      </c>
      <c r="J9" s="43" t="n">
        <v>1</v>
      </c>
      <c r="K9" s="42" t="s">
        <v>1057</v>
      </c>
      <c r="L9" s="42" t="s">
        <v>1049</v>
      </c>
      <c r="M9" s="42" t="s">
        <v>1049</v>
      </c>
      <c r="N9" s="42" t="s">
        <v>1050</v>
      </c>
      <c r="O9" s="42" t="s">
        <v>1051</v>
      </c>
      <c r="P9" s="28" t="s">
        <v>41</v>
      </c>
      <c r="Q9" s="28" t="s">
        <v>1038</v>
      </c>
      <c r="R9" s="28" t="s">
        <v>43</v>
      </c>
      <c r="S9" s="28" t="s">
        <v>44</v>
      </c>
      <c r="T9" s="29" t="n">
        <v>45728</v>
      </c>
      <c r="U9" s="28" t="str">
        <f aca="false">GABINETE[[#This Row],[Unidade]]&amp; RIGHT("000" &amp; ROW(), 3)</f>
        <v>GABINETE009</v>
      </c>
    </row>
    <row r="10" customFormat="false" ht="13.5" hidden="false" customHeight="true" outlineLevel="0" collapsed="false">
      <c r="A10" s="22" t="s">
        <v>1018</v>
      </c>
      <c r="B10" s="23" t="n">
        <v>0</v>
      </c>
      <c r="C10" s="23" t="n">
        <v>3500</v>
      </c>
      <c r="D10" s="24" t="n">
        <v>1</v>
      </c>
      <c r="E10" s="25" t="s">
        <v>1044</v>
      </c>
      <c r="F10" s="28" t="s">
        <v>163</v>
      </c>
      <c r="G10" s="41" t="s">
        <v>1054</v>
      </c>
      <c r="H10" s="42" t="s">
        <v>1055</v>
      </c>
      <c r="I10" s="42" t="s">
        <v>1056</v>
      </c>
      <c r="J10" s="43" t="n">
        <v>1</v>
      </c>
      <c r="K10" s="42" t="s">
        <v>1057</v>
      </c>
      <c r="L10" s="42" t="s">
        <v>1049</v>
      </c>
      <c r="M10" s="42" t="s">
        <v>1049</v>
      </c>
      <c r="N10" s="42" t="s">
        <v>1050</v>
      </c>
      <c r="O10" s="42" t="s">
        <v>1051</v>
      </c>
      <c r="P10" s="28" t="s">
        <v>41</v>
      </c>
      <c r="Q10" s="28" t="s">
        <v>1038</v>
      </c>
      <c r="R10" s="28" t="s">
        <v>43</v>
      </c>
      <c r="S10" s="28" t="s">
        <v>44</v>
      </c>
      <c r="T10" s="29" t="n">
        <v>45728</v>
      </c>
      <c r="U10" s="28" t="str">
        <f aca="false">GABINETE[[#This Row],[Unidade]]&amp; RIGHT("000" &amp; ROW(), 3)</f>
        <v>GABINETE010</v>
      </c>
    </row>
    <row r="11" customFormat="false" ht="13.5" hidden="false" customHeight="true" outlineLevel="0" collapsed="false">
      <c r="A11" s="22" t="s">
        <v>1018</v>
      </c>
      <c r="B11" s="23" t="n">
        <v>0</v>
      </c>
      <c r="C11" s="23" t="n">
        <v>6015.2</v>
      </c>
      <c r="D11" s="24" t="n">
        <v>1</v>
      </c>
      <c r="E11" s="25" t="s">
        <v>1058</v>
      </c>
      <c r="F11" s="28" t="s">
        <v>179</v>
      </c>
      <c r="G11" s="41" t="s">
        <v>1059</v>
      </c>
      <c r="H11" s="42" t="s">
        <v>1060</v>
      </c>
      <c r="I11" s="42" t="s">
        <v>1061</v>
      </c>
      <c r="J11" s="43" t="s">
        <v>1036</v>
      </c>
      <c r="K11" s="42" t="s">
        <v>1062</v>
      </c>
      <c r="L11" s="42" t="s">
        <v>1049</v>
      </c>
      <c r="M11" s="42" t="s">
        <v>1049</v>
      </c>
      <c r="N11" s="42" t="s">
        <v>1063</v>
      </c>
      <c r="O11" s="42" t="s">
        <v>40</v>
      </c>
      <c r="P11" s="28" t="s">
        <v>41</v>
      </c>
      <c r="Q11" s="28" t="s">
        <v>1029</v>
      </c>
      <c r="R11" s="28" t="s">
        <v>43</v>
      </c>
      <c r="S11" s="28" t="s">
        <v>44</v>
      </c>
      <c r="T11" s="29" t="n">
        <v>45749</v>
      </c>
      <c r="U11" s="28" t="str">
        <f aca="false">GABINETE[[#This Row],[Unidade]]&amp; RIGHT("000" &amp; ROW(), 3)</f>
        <v>GABINETE011</v>
      </c>
    </row>
    <row r="12" customFormat="false" ht="13.5" hidden="false" customHeight="true" outlineLevel="0" collapsed="false">
      <c r="A12" s="22" t="s">
        <v>1018</v>
      </c>
      <c r="B12" s="23" t="n">
        <v>0</v>
      </c>
      <c r="C12" s="23" t="n">
        <v>3431.4</v>
      </c>
      <c r="D12" s="24" t="n">
        <v>1</v>
      </c>
      <c r="E12" s="25" t="s">
        <v>1058</v>
      </c>
      <c r="F12" s="28" t="s">
        <v>163</v>
      </c>
      <c r="G12" s="41" t="s">
        <v>1059</v>
      </c>
      <c r="H12" s="42" t="s">
        <v>1060</v>
      </c>
      <c r="I12" s="42" t="s">
        <v>1061</v>
      </c>
      <c r="J12" s="43" t="s">
        <v>1036</v>
      </c>
      <c r="K12" s="42" t="s">
        <v>1062</v>
      </c>
      <c r="L12" s="42" t="s">
        <v>1049</v>
      </c>
      <c r="M12" s="42" t="s">
        <v>1049</v>
      </c>
      <c r="N12" s="42" t="s">
        <v>1063</v>
      </c>
      <c r="O12" s="42" t="s">
        <v>40</v>
      </c>
      <c r="P12" s="28" t="s">
        <v>41</v>
      </c>
      <c r="Q12" s="28" t="s">
        <v>1033</v>
      </c>
      <c r="R12" s="28" t="s">
        <v>43</v>
      </c>
      <c r="S12" s="28" t="s">
        <v>44</v>
      </c>
      <c r="T12" s="29" t="n">
        <v>45749</v>
      </c>
      <c r="U12" s="28" t="str">
        <f aca="false">GABINETE[[#This Row],[Unidade]]&amp; RIGHT("000" &amp; ROW(), 3)</f>
        <v>GABINETE012</v>
      </c>
    </row>
    <row r="13" customFormat="false" ht="13.5" hidden="false" customHeight="true" outlineLevel="0" collapsed="false">
      <c r="A13" s="22" t="s">
        <v>1018</v>
      </c>
      <c r="B13" s="23" t="n">
        <v>0</v>
      </c>
      <c r="C13" s="23" t="n">
        <v>14000</v>
      </c>
      <c r="D13" s="24" t="n">
        <v>1</v>
      </c>
      <c r="E13" s="25" t="s">
        <v>1064</v>
      </c>
      <c r="F13" s="28" t="s">
        <v>163</v>
      </c>
      <c r="G13" s="41" t="s">
        <v>1065</v>
      </c>
      <c r="H13" s="42" t="s">
        <v>1066</v>
      </c>
      <c r="I13" s="42" t="s">
        <v>1067</v>
      </c>
      <c r="J13" s="42" t="s">
        <v>1068</v>
      </c>
      <c r="K13" s="42" t="s">
        <v>1069</v>
      </c>
      <c r="L13" s="42" t="s">
        <v>1049</v>
      </c>
      <c r="M13" s="42" t="s">
        <v>1049</v>
      </c>
      <c r="N13" s="42" t="s">
        <v>1050</v>
      </c>
      <c r="O13" s="42" t="s">
        <v>40</v>
      </c>
      <c r="P13" s="28" t="s">
        <v>41</v>
      </c>
      <c r="Q13" s="28" t="s">
        <v>1033</v>
      </c>
      <c r="R13" s="28" t="s">
        <v>43</v>
      </c>
      <c r="S13" s="28" t="s">
        <v>44</v>
      </c>
      <c r="T13" s="29" t="n">
        <v>45721</v>
      </c>
      <c r="U13" s="28" t="str">
        <f aca="false">GABINETE[[#This Row],[Unidade]]&amp; RIGHT("000" &amp; ROW(), 3)</f>
        <v>GABINETE013</v>
      </c>
    </row>
    <row r="14" customFormat="false" ht="13.5" hidden="false" customHeight="true" outlineLevel="0" collapsed="false">
      <c r="A14" s="22" t="s">
        <v>1018</v>
      </c>
      <c r="B14" s="23" t="n">
        <v>0</v>
      </c>
      <c r="C14" s="23" t="n">
        <v>12000</v>
      </c>
      <c r="D14" s="24" t="n">
        <v>1</v>
      </c>
      <c r="E14" s="25" t="s">
        <v>1064</v>
      </c>
      <c r="F14" s="28" t="s">
        <v>179</v>
      </c>
      <c r="G14" s="41" t="s">
        <v>1065</v>
      </c>
      <c r="H14" s="42" t="s">
        <v>1066</v>
      </c>
      <c r="I14" s="42" t="s">
        <v>1067</v>
      </c>
      <c r="J14" s="42" t="s">
        <v>1068</v>
      </c>
      <c r="K14" s="42" t="s">
        <v>1069</v>
      </c>
      <c r="L14" s="42" t="s">
        <v>1049</v>
      </c>
      <c r="M14" s="42" t="s">
        <v>1049</v>
      </c>
      <c r="N14" s="42" t="s">
        <v>1050</v>
      </c>
      <c r="O14" s="42" t="s">
        <v>40</v>
      </c>
      <c r="P14" s="28" t="s">
        <v>41</v>
      </c>
      <c r="Q14" s="28" t="s">
        <v>1029</v>
      </c>
      <c r="R14" s="28" t="s">
        <v>43</v>
      </c>
      <c r="S14" s="28" t="s">
        <v>44</v>
      </c>
      <c r="T14" s="29" t="n">
        <v>45748</v>
      </c>
      <c r="U14" s="28" t="str">
        <f aca="false">GABINETE[[#This Row],[Unidade]]&amp; RIGHT("000" &amp; ROW(), 3)</f>
        <v>GABINETE014</v>
      </c>
    </row>
    <row r="15" customFormat="false" ht="13.5" hidden="false" customHeight="true" outlineLevel="0" collapsed="false">
      <c r="A15" s="22" t="s">
        <v>1018</v>
      </c>
      <c r="B15" s="23" t="n">
        <v>0</v>
      </c>
      <c r="C15" s="23" t="n">
        <v>6000</v>
      </c>
      <c r="D15" s="24" t="n">
        <v>1</v>
      </c>
      <c r="E15" s="25" t="s">
        <v>1064</v>
      </c>
      <c r="F15" s="28" t="s">
        <v>194</v>
      </c>
      <c r="G15" s="41" t="s">
        <v>1065</v>
      </c>
      <c r="H15" s="42" t="s">
        <v>1070</v>
      </c>
      <c r="I15" s="42" t="s">
        <v>1071</v>
      </c>
      <c r="J15" s="42" t="s">
        <v>1068</v>
      </c>
      <c r="K15" s="42" t="s">
        <v>1072</v>
      </c>
      <c r="L15" s="42" t="s">
        <v>1049</v>
      </c>
      <c r="M15" s="42" t="s">
        <v>1049</v>
      </c>
      <c r="N15" s="42" t="s">
        <v>43</v>
      </c>
      <c r="O15" s="42" t="s">
        <v>40</v>
      </c>
      <c r="P15" s="28" t="s">
        <v>41</v>
      </c>
      <c r="Q15" s="28" t="s">
        <v>1038</v>
      </c>
      <c r="R15" s="28" t="s">
        <v>43</v>
      </c>
      <c r="S15" s="28" t="s">
        <v>44</v>
      </c>
      <c r="T15" s="29" t="n">
        <v>45721</v>
      </c>
      <c r="U15" s="28" t="str">
        <f aca="false">GABINETE[[#This Row],[Unidade]]&amp; RIGHT("000" &amp; ROW(), 3)</f>
        <v>GABINETE015</v>
      </c>
    </row>
    <row r="16" customFormat="false" ht="13.5" hidden="false" customHeight="true" outlineLevel="0" collapsed="false">
      <c r="A16" s="22" t="s">
        <v>1018</v>
      </c>
      <c r="B16" s="23" t="n">
        <v>0</v>
      </c>
      <c r="C16" s="23" t="n">
        <v>1140</v>
      </c>
      <c r="D16" s="24" t="n">
        <v>1</v>
      </c>
      <c r="E16" s="25" t="s">
        <v>1073</v>
      </c>
      <c r="F16" s="28" t="s">
        <v>163</v>
      </c>
      <c r="G16" s="41" t="s">
        <v>1074</v>
      </c>
      <c r="H16" s="42" t="s">
        <v>1075</v>
      </c>
      <c r="I16" s="42" t="s">
        <v>1076</v>
      </c>
      <c r="J16" s="42" t="s">
        <v>1077</v>
      </c>
      <c r="K16" s="42" t="s">
        <v>1078</v>
      </c>
      <c r="L16" s="42" t="s">
        <v>40</v>
      </c>
      <c r="M16" s="42" t="s">
        <v>40</v>
      </c>
      <c r="N16" s="42" t="s">
        <v>40</v>
      </c>
      <c r="O16" s="42" t="s">
        <v>40</v>
      </c>
      <c r="P16" s="28" t="s">
        <v>41</v>
      </c>
      <c r="Q16" s="28" t="s">
        <v>1033</v>
      </c>
      <c r="R16" s="28" t="s">
        <v>43</v>
      </c>
      <c r="S16" s="28" t="s">
        <v>44</v>
      </c>
      <c r="T16" s="29" t="n">
        <v>45722</v>
      </c>
      <c r="U16" s="28" t="str">
        <f aca="false">GABINETE[[#This Row],[Unidade]]&amp; RIGHT("000" &amp; ROW(), 3)</f>
        <v>GABINETE016</v>
      </c>
    </row>
    <row r="17" customFormat="false" ht="13.5" hidden="false" customHeight="true" outlineLevel="0" collapsed="false">
      <c r="A17" s="22" t="s">
        <v>1018</v>
      </c>
      <c r="B17" s="23" t="n">
        <v>0</v>
      </c>
      <c r="C17" s="23" t="n">
        <v>1056.46</v>
      </c>
      <c r="D17" s="24" t="n">
        <v>1</v>
      </c>
      <c r="E17" s="25" t="s">
        <v>1073</v>
      </c>
      <c r="F17" s="28" t="s">
        <v>194</v>
      </c>
      <c r="G17" s="41" t="s">
        <v>1074</v>
      </c>
      <c r="H17" s="42" t="s">
        <v>1075</v>
      </c>
      <c r="I17" s="42" t="s">
        <v>1076</v>
      </c>
      <c r="J17" s="42" t="s">
        <v>1077</v>
      </c>
      <c r="K17" s="42" t="s">
        <v>1078</v>
      </c>
      <c r="L17" s="42" t="s">
        <v>40</v>
      </c>
      <c r="M17" s="42" t="s">
        <v>40</v>
      </c>
      <c r="N17" s="42" t="s">
        <v>40</v>
      </c>
      <c r="O17" s="42" t="s">
        <v>40</v>
      </c>
      <c r="P17" s="28" t="s">
        <v>41</v>
      </c>
      <c r="Q17" s="28" t="s">
        <v>1038</v>
      </c>
      <c r="R17" s="28" t="s">
        <v>43</v>
      </c>
      <c r="S17" s="28" t="s">
        <v>44</v>
      </c>
      <c r="T17" s="29" t="n">
        <v>45722</v>
      </c>
      <c r="U17" s="28" t="str">
        <f aca="false">GABINETE[[#This Row],[Unidade]]&amp; RIGHT("000" &amp; ROW(), 3)</f>
        <v>GABINETE017</v>
      </c>
    </row>
    <row r="18" customFormat="false" ht="13.5" hidden="false" customHeight="true" outlineLevel="0" collapsed="false">
      <c r="A18" s="22" t="s">
        <v>1018</v>
      </c>
      <c r="B18" s="23" t="n">
        <v>0</v>
      </c>
      <c r="C18" s="23" t="n">
        <v>18000</v>
      </c>
      <c r="D18" s="24" t="n">
        <v>1</v>
      </c>
      <c r="E18" s="25" t="s">
        <v>1079</v>
      </c>
      <c r="F18" s="28" t="s">
        <v>179</v>
      </c>
      <c r="G18" s="41" t="s">
        <v>1080</v>
      </c>
      <c r="H18" s="42" t="s">
        <v>1081</v>
      </c>
      <c r="I18" s="42" t="s">
        <v>1082</v>
      </c>
      <c r="J18" s="42" t="s">
        <v>1083</v>
      </c>
      <c r="K18" s="42" t="s">
        <v>1084</v>
      </c>
      <c r="L18" s="42" t="s">
        <v>1049</v>
      </c>
      <c r="M18" s="42" t="s">
        <v>1049</v>
      </c>
      <c r="N18" s="42" t="s">
        <v>1085</v>
      </c>
      <c r="O18" s="42" t="s">
        <v>40</v>
      </c>
      <c r="P18" s="28" t="s">
        <v>41</v>
      </c>
      <c r="Q18" s="28" t="s">
        <v>1033</v>
      </c>
      <c r="R18" s="28" t="s">
        <v>43</v>
      </c>
      <c r="S18" s="28" t="s">
        <v>44</v>
      </c>
      <c r="T18" s="29" t="n">
        <v>45705</v>
      </c>
      <c r="U18" s="28" t="str">
        <f aca="false">GABINETE[[#This Row],[Unidade]]&amp; RIGHT("000" &amp; ROW(), 3)</f>
        <v>GABINETE018</v>
      </c>
    </row>
    <row r="19" customFormat="false" ht="13.5" hidden="false" customHeight="true" outlineLevel="0" collapsed="false">
      <c r="A19" s="22" t="s">
        <v>1018</v>
      </c>
      <c r="B19" s="23" t="n">
        <v>0</v>
      </c>
      <c r="C19" s="23" t="n">
        <v>18000</v>
      </c>
      <c r="D19" s="24" t="n">
        <v>1</v>
      </c>
      <c r="E19" s="25" t="s">
        <v>1079</v>
      </c>
      <c r="F19" s="28" t="s">
        <v>163</v>
      </c>
      <c r="G19" s="41" t="s">
        <v>1080</v>
      </c>
      <c r="H19" s="42" t="s">
        <v>1081</v>
      </c>
      <c r="I19" s="42" t="s">
        <v>1082</v>
      </c>
      <c r="J19" s="42" t="s">
        <v>1083</v>
      </c>
      <c r="K19" s="42" t="s">
        <v>1084</v>
      </c>
      <c r="L19" s="42" t="s">
        <v>1049</v>
      </c>
      <c r="M19" s="42" t="s">
        <v>1049</v>
      </c>
      <c r="N19" s="42" t="s">
        <v>1086</v>
      </c>
      <c r="O19" s="42" t="s">
        <v>40</v>
      </c>
      <c r="P19" s="28" t="s">
        <v>41</v>
      </c>
      <c r="Q19" s="28" t="s">
        <v>1033</v>
      </c>
      <c r="R19" s="28" t="s">
        <v>43</v>
      </c>
      <c r="S19" s="28" t="s">
        <v>44</v>
      </c>
      <c r="T19" s="29" t="n">
        <v>45698</v>
      </c>
      <c r="U19" s="28" t="str">
        <f aca="false">GABINETE[[#This Row],[Unidade]]&amp; RIGHT("000" &amp; ROW(), 3)</f>
        <v>GABINETE019</v>
      </c>
    </row>
    <row r="20" customFormat="false" ht="13.5" hidden="false" customHeight="true" outlineLevel="0" collapsed="false">
      <c r="A20" s="22" t="s">
        <v>1018</v>
      </c>
      <c r="B20" s="23" t="n">
        <v>0</v>
      </c>
      <c r="C20" s="23" t="n">
        <v>12000</v>
      </c>
      <c r="D20" s="24" t="n">
        <v>1</v>
      </c>
      <c r="E20" s="25" t="s">
        <v>1079</v>
      </c>
      <c r="F20" s="28" t="s">
        <v>144</v>
      </c>
      <c r="G20" s="41" t="s">
        <v>1087</v>
      </c>
      <c r="H20" s="42" t="s">
        <v>1088</v>
      </c>
      <c r="I20" s="42" t="s">
        <v>1089</v>
      </c>
      <c r="J20" s="42" t="s">
        <v>1036</v>
      </c>
      <c r="K20" s="42" t="s">
        <v>1090</v>
      </c>
      <c r="L20" s="42" t="s">
        <v>1049</v>
      </c>
      <c r="M20" s="42" t="s">
        <v>1049</v>
      </c>
      <c r="N20" s="42" t="s">
        <v>1091</v>
      </c>
      <c r="O20" s="42" t="s">
        <v>40</v>
      </c>
      <c r="P20" s="28" t="s">
        <v>41</v>
      </c>
      <c r="Q20" s="28" t="s">
        <v>1033</v>
      </c>
      <c r="R20" s="28" t="s">
        <v>43</v>
      </c>
      <c r="S20" s="28" t="s">
        <v>44</v>
      </c>
      <c r="T20" s="29" t="n">
        <v>45698</v>
      </c>
      <c r="U20" s="28" t="str">
        <f aca="false">GABINETE[[#This Row],[Unidade]]&amp; RIGHT("000" &amp; ROW(), 3)</f>
        <v>GABINETE020</v>
      </c>
    </row>
    <row r="21" customFormat="false" ht="13.5" hidden="false" customHeight="true" outlineLevel="0" collapsed="false">
      <c r="A21" s="22" t="s">
        <v>1018</v>
      </c>
      <c r="B21" s="23" t="n">
        <v>0</v>
      </c>
      <c r="C21" s="23" t="n">
        <v>10000</v>
      </c>
      <c r="D21" s="24" t="n">
        <v>1</v>
      </c>
      <c r="E21" s="25" t="s">
        <v>1079</v>
      </c>
      <c r="F21" s="28" t="s">
        <v>194</v>
      </c>
      <c r="G21" s="41" t="s">
        <v>1080</v>
      </c>
      <c r="H21" s="42" t="s">
        <v>1081</v>
      </c>
      <c r="I21" s="42" t="s">
        <v>1082</v>
      </c>
      <c r="J21" s="42" t="s">
        <v>1083</v>
      </c>
      <c r="K21" s="42" t="s">
        <v>1084</v>
      </c>
      <c r="L21" s="42" t="s">
        <v>1049</v>
      </c>
      <c r="M21" s="42" t="s">
        <v>1049</v>
      </c>
      <c r="N21" s="42" t="s">
        <v>1092</v>
      </c>
      <c r="O21" s="42" t="s">
        <v>40</v>
      </c>
      <c r="P21" s="28" t="s">
        <v>41</v>
      </c>
      <c r="Q21" s="28" t="s">
        <v>1033</v>
      </c>
      <c r="R21" s="28" t="s">
        <v>43</v>
      </c>
      <c r="S21" s="28" t="s">
        <v>44</v>
      </c>
      <c r="T21" s="29" t="n">
        <v>45698</v>
      </c>
      <c r="U21" s="28" t="str">
        <f aca="false">GABINETE[[#This Row],[Unidade]]&amp; RIGHT("000" &amp; ROW(), 3)</f>
        <v>GABINETE021</v>
      </c>
    </row>
    <row r="22" customFormat="false" ht="13.5" hidden="false" customHeight="true" outlineLevel="0" collapsed="false">
      <c r="A22" s="22" t="s">
        <v>1018</v>
      </c>
      <c r="B22" s="23" t="n">
        <v>0</v>
      </c>
      <c r="C22" s="23" t="n">
        <v>6000</v>
      </c>
      <c r="D22" s="24" t="n">
        <v>1</v>
      </c>
      <c r="E22" s="25" t="s">
        <v>1093</v>
      </c>
      <c r="F22" s="28" t="s">
        <v>179</v>
      </c>
      <c r="G22" s="41" t="s">
        <v>1094</v>
      </c>
      <c r="H22" s="42" t="s">
        <v>1095</v>
      </c>
      <c r="I22" s="42" t="s">
        <v>1096</v>
      </c>
      <c r="J22" s="42" t="s">
        <v>1097</v>
      </c>
      <c r="K22" s="42" t="s">
        <v>1098</v>
      </c>
      <c r="L22" s="42" t="s">
        <v>1049</v>
      </c>
      <c r="M22" s="42" t="s">
        <v>1049</v>
      </c>
      <c r="N22" s="42" t="s">
        <v>1085</v>
      </c>
      <c r="O22" s="42" t="s">
        <v>40</v>
      </c>
      <c r="P22" s="28" t="s">
        <v>41</v>
      </c>
      <c r="Q22" s="28" t="s">
        <v>1038</v>
      </c>
      <c r="R22" s="28" t="s">
        <v>43</v>
      </c>
      <c r="S22" s="28" t="s">
        <v>44</v>
      </c>
      <c r="T22" s="29" t="n">
        <v>45691</v>
      </c>
      <c r="U22" s="28" t="str">
        <f aca="false">GABINETE[[#This Row],[Unidade]]&amp; RIGHT("000" &amp; ROW(), 3)</f>
        <v>GABINETE022</v>
      </c>
    </row>
    <row r="23" customFormat="false" ht="13.5" hidden="false" customHeight="true" outlineLevel="0" collapsed="false">
      <c r="A23" s="22" t="s">
        <v>1018</v>
      </c>
      <c r="B23" s="23" t="n">
        <v>0</v>
      </c>
      <c r="C23" s="23" t="n">
        <v>3500</v>
      </c>
      <c r="D23" s="24" t="n">
        <v>1</v>
      </c>
      <c r="E23" s="25" t="s">
        <v>1093</v>
      </c>
      <c r="F23" s="28" t="s">
        <v>163</v>
      </c>
      <c r="G23" s="41" t="s">
        <v>1099</v>
      </c>
      <c r="H23" s="42" t="s">
        <v>1100</v>
      </c>
      <c r="I23" s="42" t="s">
        <v>1101</v>
      </c>
      <c r="J23" s="42" t="s">
        <v>1102</v>
      </c>
      <c r="K23" s="42" t="s">
        <v>1103</v>
      </c>
      <c r="L23" s="42" t="s">
        <v>1049</v>
      </c>
      <c r="M23" s="42" t="s">
        <v>1049</v>
      </c>
      <c r="N23" s="42" t="s">
        <v>1085</v>
      </c>
      <c r="O23" s="42" t="s">
        <v>40</v>
      </c>
      <c r="P23" s="28" t="s">
        <v>41</v>
      </c>
      <c r="Q23" s="28" t="s">
        <v>1033</v>
      </c>
      <c r="R23" s="28" t="s">
        <v>43</v>
      </c>
      <c r="S23" s="28" t="s">
        <v>44</v>
      </c>
      <c r="T23" s="29" t="n">
        <v>45691</v>
      </c>
      <c r="U23" s="28" t="str">
        <f aca="false">GABINETE[[#This Row],[Unidade]]&amp; RIGHT("000" &amp; ROW(), 3)</f>
        <v>GABINETE023</v>
      </c>
    </row>
    <row r="24" customFormat="false" ht="13.5" hidden="false" customHeight="true" outlineLevel="0" collapsed="false">
      <c r="A24" s="22" t="s">
        <v>1018</v>
      </c>
      <c r="B24" s="23" t="n">
        <v>0</v>
      </c>
      <c r="C24" s="23" t="n">
        <v>3000</v>
      </c>
      <c r="D24" s="24" t="n">
        <v>1</v>
      </c>
      <c r="E24" s="25" t="s">
        <v>1093</v>
      </c>
      <c r="F24" s="28" t="s">
        <v>163</v>
      </c>
      <c r="G24" s="41" t="s">
        <v>1104</v>
      </c>
      <c r="H24" s="42" t="s">
        <v>1095</v>
      </c>
      <c r="I24" s="42" t="s">
        <v>1096</v>
      </c>
      <c r="J24" s="42" t="s">
        <v>1105</v>
      </c>
      <c r="K24" s="42" t="s">
        <v>1106</v>
      </c>
      <c r="L24" s="42" t="s">
        <v>1049</v>
      </c>
      <c r="M24" s="42" t="s">
        <v>1049</v>
      </c>
      <c r="N24" s="42" t="s">
        <v>1085</v>
      </c>
      <c r="O24" s="42" t="s">
        <v>40</v>
      </c>
      <c r="P24" s="28" t="s">
        <v>41</v>
      </c>
      <c r="Q24" s="28" t="s">
        <v>1033</v>
      </c>
      <c r="R24" s="28" t="s">
        <v>43</v>
      </c>
      <c r="S24" s="28" t="s">
        <v>44</v>
      </c>
      <c r="T24" s="29" t="n">
        <v>45691</v>
      </c>
      <c r="U24" s="28" t="str">
        <f aca="false">GABINETE[[#This Row],[Unidade]]&amp; RIGHT("000" &amp; ROW(), 3)</f>
        <v>GABINETE024</v>
      </c>
    </row>
    <row r="25" customFormat="false" ht="13.5" hidden="false" customHeight="true" outlineLevel="0" collapsed="false">
      <c r="A25" s="22" t="s">
        <v>1018</v>
      </c>
      <c r="B25" s="23" t="n">
        <v>0</v>
      </c>
      <c r="C25" s="23" t="n">
        <v>18000</v>
      </c>
      <c r="D25" s="24" t="n">
        <v>1</v>
      </c>
      <c r="E25" s="25" t="s">
        <v>1107</v>
      </c>
      <c r="F25" s="28" t="s">
        <v>179</v>
      </c>
      <c r="G25" s="41" t="s">
        <v>1108</v>
      </c>
      <c r="H25" s="42" t="s">
        <v>1066</v>
      </c>
      <c r="I25" s="42" t="s">
        <v>1109</v>
      </c>
      <c r="J25" s="43" t="n">
        <v>1</v>
      </c>
      <c r="K25" s="42" t="s">
        <v>1110</v>
      </c>
      <c r="L25" s="42" t="s">
        <v>1025</v>
      </c>
      <c r="M25" s="42" t="s">
        <v>1025</v>
      </c>
      <c r="N25" s="42" t="s">
        <v>1050</v>
      </c>
      <c r="O25" s="42" t="s">
        <v>1028</v>
      </c>
      <c r="P25" s="28" t="s">
        <v>41</v>
      </c>
      <c r="Q25" s="28" t="s">
        <v>1038</v>
      </c>
      <c r="R25" s="28" t="s">
        <v>43</v>
      </c>
      <c r="S25" s="28" t="s">
        <v>44</v>
      </c>
      <c r="T25" s="29" t="n">
        <v>45691</v>
      </c>
      <c r="U25" s="28" t="str">
        <f aca="false">GABINETE[[#This Row],[Unidade]]&amp; RIGHT("000" &amp; ROW(), 3)</f>
        <v>GABINETE025</v>
      </c>
    </row>
    <row r="26" customFormat="false" ht="13.5" hidden="false" customHeight="true" outlineLevel="0" collapsed="false">
      <c r="A26" s="22" t="s">
        <v>1018</v>
      </c>
      <c r="B26" s="23" t="n">
        <v>0</v>
      </c>
      <c r="C26" s="23" t="n">
        <v>12600</v>
      </c>
      <c r="D26" s="24" t="n">
        <v>1</v>
      </c>
      <c r="E26" s="25" t="s">
        <v>1107</v>
      </c>
      <c r="F26" s="28" t="s">
        <v>163</v>
      </c>
      <c r="G26" s="41" t="s">
        <v>1108</v>
      </c>
      <c r="H26" s="42" t="s">
        <v>1066</v>
      </c>
      <c r="I26" s="42" t="s">
        <v>1111</v>
      </c>
      <c r="J26" s="43" t="n">
        <v>1</v>
      </c>
      <c r="K26" s="42" t="s">
        <v>1110</v>
      </c>
      <c r="L26" s="42" t="s">
        <v>1025</v>
      </c>
      <c r="M26" s="42" t="s">
        <v>1025</v>
      </c>
      <c r="N26" s="42" t="s">
        <v>1050</v>
      </c>
      <c r="O26" s="42" t="s">
        <v>1028</v>
      </c>
      <c r="P26" s="28" t="s">
        <v>41</v>
      </c>
      <c r="Q26" s="28" t="s">
        <v>1038</v>
      </c>
      <c r="R26" s="28" t="s">
        <v>43</v>
      </c>
      <c r="S26" s="28" t="s">
        <v>44</v>
      </c>
      <c r="T26" s="29" t="n">
        <v>45691</v>
      </c>
      <c r="U26" s="28" t="str">
        <f aca="false">GABINETE[[#This Row],[Unidade]]&amp; RIGHT("000" &amp; ROW(), 3)</f>
        <v>GABINETE026</v>
      </c>
    </row>
    <row r="27" customFormat="false" ht="13.5" hidden="false" customHeight="true" outlineLevel="0" collapsed="false">
      <c r="A27" s="22" t="s">
        <v>1018</v>
      </c>
      <c r="B27" s="23" t="n">
        <v>0</v>
      </c>
      <c r="C27" s="23" t="n">
        <v>72192.27</v>
      </c>
      <c r="D27" s="24" t="n">
        <v>1</v>
      </c>
      <c r="E27" s="25" t="s">
        <v>1112</v>
      </c>
      <c r="F27" s="28" t="s">
        <v>46</v>
      </c>
      <c r="G27" s="41" t="s">
        <v>1113</v>
      </c>
      <c r="H27" s="42" t="s">
        <v>1114</v>
      </c>
      <c r="I27" s="42" t="s">
        <v>1115</v>
      </c>
      <c r="J27" s="42" t="s">
        <v>1036</v>
      </c>
      <c r="K27" s="42" t="s">
        <v>1116</v>
      </c>
      <c r="L27" s="42" t="s">
        <v>40</v>
      </c>
      <c r="M27" s="42" t="s">
        <v>40</v>
      </c>
      <c r="N27" s="42" t="s">
        <v>40</v>
      </c>
      <c r="O27" s="42" t="s">
        <v>40</v>
      </c>
      <c r="P27" s="28" t="s">
        <v>41</v>
      </c>
      <c r="Q27" s="28" t="s">
        <v>1117</v>
      </c>
      <c r="R27" s="28" t="s">
        <v>1118</v>
      </c>
      <c r="S27" s="28" t="s">
        <v>44</v>
      </c>
      <c r="T27" s="29" t="n">
        <v>45693</v>
      </c>
      <c r="U27" s="28" t="str">
        <f aca="false">GABINETE[[#This Row],[Unidade]]&amp; RIGHT("000" &amp; ROW(), 3)</f>
        <v>GABINETE027</v>
      </c>
    </row>
    <row r="28" customFormat="false" ht="13.5" hidden="false" customHeight="true" outlineLevel="0" collapsed="false">
      <c r="A28" s="22" t="s">
        <v>1018</v>
      </c>
      <c r="B28" s="23" t="n">
        <v>0</v>
      </c>
      <c r="C28" s="23" t="n">
        <f aca="false">75860.05+15000+4315</f>
        <v>95175.05</v>
      </c>
      <c r="D28" s="24" t="n">
        <v>1</v>
      </c>
      <c r="E28" s="25" t="s">
        <v>1119</v>
      </c>
      <c r="F28" s="28" t="s">
        <v>46</v>
      </c>
      <c r="G28" s="41" t="s">
        <v>1120</v>
      </c>
      <c r="H28" s="42" t="s">
        <v>1121</v>
      </c>
      <c r="I28" s="42" t="s">
        <v>1122</v>
      </c>
      <c r="J28" s="42" t="s">
        <v>1068</v>
      </c>
      <c r="K28" s="42" t="s">
        <v>1123</v>
      </c>
      <c r="L28" s="42" t="s">
        <v>1025</v>
      </c>
      <c r="M28" s="42" t="s">
        <v>1026</v>
      </c>
      <c r="N28" s="42" t="s">
        <v>1027</v>
      </c>
      <c r="O28" s="42" t="s">
        <v>40</v>
      </c>
      <c r="P28" s="28" t="s">
        <v>41</v>
      </c>
      <c r="Q28" s="28" t="s">
        <v>1124</v>
      </c>
      <c r="R28" s="28" t="s">
        <v>43</v>
      </c>
      <c r="S28" s="28" t="s">
        <v>44</v>
      </c>
      <c r="T28" s="29" t="n">
        <v>45748</v>
      </c>
      <c r="U28" s="28" t="str">
        <f aca="false">GABINETE[[#This Row],[Unidade]]&amp; RIGHT("000" &amp; ROW(), 3)</f>
        <v>GABINETE028</v>
      </c>
    </row>
    <row r="29" customFormat="false" ht="13.5" hidden="false" customHeight="true" outlineLevel="0" collapsed="false">
      <c r="A29" s="22" t="s">
        <v>1018</v>
      </c>
      <c r="B29" s="23" t="n">
        <v>0</v>
      </c>
      <c r="C29" s="23" t="n">
        <f aca="false">11*2000</f>
        <v>22000</v>
      </c>
      <c r="D29" s="24" t="n">
        <v>1</v>
      </c>
      <c r="E29" s="25" t="s">
        <v>1119</v>
      </c>
      <c r="F29" s="28" t="s">
        <v>179</v>
      </c>
      <c r="G29" s="41" t="s">
        <v>1125</v>
      </c>
      <c r="H29" s="42" t="s">
        <v>1066</v>
      </c>
      <c r="I29" s="42" t="s">
        <v>1126</v>
      </c>
      <c r="J29" s="42" t="s">
        <v>1068</v>
      </c>
      <c r="K29" s="42" t="s">
        <v>1127</v>
      </c>
      <c r="L29" s="42" t="s">
        <v>1049</v>
      </c>
      <c r="M29" s="42" t="s">
        <v>1026</v>
      </c>
      <c r="N29" s="42" t="s">
        <v>40</v>
      </c>
      <c r="O29" s="42" t="s">
        <v>40</v>
      </c>
      <c r="P29" s="28" t="s">
        <v>41</v>
      </c>
      <c r="Q29" s="28" t="s">
        <v>1029</v>
      </c>
      <c r="R29" s="28" t="s">
        <v>43</v>
      </c>
      <c r="S29" s="28" t="s">
        <v>44</v>
      </c>
      <c r="T29" s="29" t="n">
        <v>45748</v>
      </c>
      <c r="U29" s="28" t="str">
        <f aca="false">GABINETE[[#This Row],[Unidade]]&amp; RIGHT("000" &amp; ROW(), 3)</f>
        <v>GABINETE029</v>
      </c>
    </row>
    <row r="30" customFormat="false" ht="13.5" hidden="false" customHeight="true" outlineLevel="0" collapsed="false">
      <c r="A30" s="22" t="s">
        <v>1018</v>
      </c>
      <c r="B30" s="23" t="n">
        <v>0</v>
      </c>
      <c r="C30" s="23" t="n">
        <f aca="false">23*380</f>
        <v>8740</v>
      </c>
      <c r="D30" s="24" t="n">
        <v>1</v>
      </c>
      <c r="E30" s="25" t="s">
        <v>1119</v>
      </c>
      <c r="F30" s="28" t="s">
        <v>163</v>
      </c>
      <c r="G30" s="41" t="s">
        <v>1128</v>
      </c>
      <c r="H30" s="42" t="s">
        <v>1129</v>
      </c>
      <c r="I30" s="42" t="s">
        <v>1126</v>
      </c>
      <c r="J30" s="42" t="s">
        <v>1068</v>
      </c>
      <c r="K30" s="42" t="s">
        <v>1130</v>
      </c>
      <c r="L30" s="42" t="s">
        <v>1049</v>
      </c>
      <c r="M30" s="42" t="s">
        <v>1026</v>
      </c>
      <c r="N30" s="42" t="s">
        <v>40</v>
      </c>
      <c r="O30" s="42" t="s">
        <v>40</v>
      </c>
      <c r="P30" s="28" t="s">
        <v>41</v>
      </c>
      <c r="Q30" s="28" t="s">
        <v>1033</v>
      </c>
      <c r="R30" s="28" t="s">
        <v>43</v>
      </c>
      <c r="S30" s="28" t="s">
        <v>44</v>
      </c>
      <c r="T30" s="29" t="n">
        <v>45748</v>
      </c>
      <c r="U30" s="28" t="str">
        <f aca="false">GABINETE[[#This Row],[Unidade]]&amp; RIGHT("000" &amp; ROW(), 3)</f>
        <v>GABINETE030</v>
      </c>
    </row>
    <row r="31" customFormat="false" ht="13.5" hidden="false" customHeight="true" outlineLevel="0" collapsed="false">
      <c r="A31" s="28" t="s">
        <v>1018</v>
      </c>
      <c r="B31" s="23"/>
      <c r="C31" s="23"/>
      <c r="D31" s="24"/>
      <c r="E31" s="25"/>
      <c r="F31" s="28"/>
      <c r="G31" s="41"/>
      <c r="H31" s="42"/>
      <c r="I31" s="42"/>
      <c r="J31" s="42"/>
      <c r="K31" s="42"/>
      <c r="L31" s="42"/>
      <c r="M31" s="42"/>
      <c r="N31" s="42"/>
      <c r="O31" s="42"/>
      <c r="P31" s="28"/>
      <c r="Q31" s="28"/>
      <c r="R31" s="28"/>
      <c r="S31" s="28"/>
      <c r="T31" s="29"/>
      <c r="U31" s="28" t="str">
        <f aca="false">GABINETE[[#This Row],[Unidade]]&amp; RIGHT("000" &amp; ROW(), 3)</f>
        <v>GABINETE031</v>
      </c>
    </row>
    <row r="32" customFormat="false" ht="13.5" hidden="false" customHeight="true" outlineLevel="0" collapsed="false">
      <c r="A32" s="22" t="s">
        <v>1018</v>
      </c>
      <c r="B32" s="23"/>
      <c r="C32" s="23"/>
      <c r="D32" s="24"/>
      <c r="E32" s="25"/>
      <c r="F32" s="28"/>
      <c r="G32" s="41"/>
      <c r="H32" s="42"/>
      <c r="I32" s="42"/>
      <c r="J32" s="42"/>
      <c r="K32" s="42"/>
      <c r="L32" s="42"/>
      <c r="M32" s="42"/>
      <c r="N32" s="42"/>
      <c r="O32" s="42"/>
      <c r="P32" s="28"/>
      <c r="Q32" s="28"/>
      <c r="R32" s="28"/>
      <c r="S32" s="28"/>
      <c r="T32" s="29"/>
      <c r="U32" s="28" t="str">
        <f aca="false">GABINETE[[#This Row],[Unidade]]&amp; RIGHT("000" &amp; ROW(), 3)</f>
        <v>GABINETE032</v>
      </c>
    </row>
    <row r="33" customFormat="false" ht="13.5" hidden="false" customHeight="true" outlineLevel="0" collapsed="false">
      <c r="A33" s="22" t="s">
        <v>1018</v>
      </c>
      <c r="B33" s="23"/>
      <c r="C33" s="23"/>
      <c r="D33" s="24"/>
      <c r="E33" s="25"/>
      <c r="F33" s="28"/>
      <c r="G33" s="41"/>
      <c r="H33" s="42"/>
      <c r="I33" s="42"/>
      <c r="J33" s="42"/>
      <c r="K33" s="42"/>
      <c r="L33" s="42"/>
      <c r="M33" s="42"/>
      <c r="N33" s="42"/>
      <c r="O33" s="42"/>
      <c r="P33" s="28"/>
      <c r="Q33" s="28"/>
      <c r="R33" s="28"/>
      <c r="S33" s="28"/>
      <c r="T33" s="29"/>
      <c r="U33" s="28" t="str">
        <f aca="false">GABINETE[[#This Row],[Unidade]]&amp; RIGHT("000" &amp; ROW(), 3)</f>
        <v>GABINETE033</v>
      </c>
    </row>
    <row r="34" customFormat="false" ht="13.5" hidden="false" customHeight="true" outlineLevel="0" collapsed="false">
      <c r="A34" s="22" t="s">
        <v>1018</v>
      </c>
      <c r="B34" s="23"/>
      <c r="C34" s="23"/>
      <c r="D34" s="24"/>
      <c r="E34" s="25"/>
      <c r="F34" s="28"/>
      <c r="G34" s="41"/>
      <c r="H34" s="42"/>
      <c r="I34" s="42"/>
      <c r="J34" s="42"/>
      <c r="K34" s="42"/>
      <c r="L34" s="42"/>
      <c r="M34" s="42"/>
      <c r="N34" s="42"/>
      <c r="O34" s="42"/>
      <c r="P34" s="28"/>
      <c r="Q34" s="28"/>
      <c r="R34" s="28"/>
      <c r="S34" s="28"/>
      <c r="T34" s="29"/>
      <c r="U34" s="28" t="str">
        <f aca="false">GABINETE[[#This Row],[Unidade]]&amp; RIGHT("000" &amp; ROW(), 3)</f>
        <v>GABINETE034</v>
      </c>
    </row>
    <row r="35" customFormat="false" ht="13.5" hidden="false" customHeight="true" outlineLevel="0" collapsed="false">
      <c r="A35" s="22" t="s">
        <v>1018</v>
      </c>
      <c r="B35" s="23"/>
      <c r="C35" s="23"/>
      <c r="D35" s="24"/>
      <c r="E35" s="25"/>
      <c r="F35" s="28"/>
      <c r="G35" s="41"/>
      <c r="H35" s="42"/>
      <c r="I35" s="42"/>
      <c r="J35" s="42"/>
      <c r="K35" s="42"/>
      <c r="L35" s="42"/>
      <c r="M35" s="42"/>
      <c r="N35" s="42"/>
      <c r="O35" s="42"/>
      <c r="P35" s="28"/>
      <c r="Q35" s="28"/>
      <c r="R35" s="28"/>
      <c r="S35" s="28"/>
      <c r="T35" s="29"/>
      <c r="U35" s="28" t="str">
        <f aca="false">GABINETE[[#This Row],[Unidade]]&amp; RIGHT("000" &amp; ROW(), 3)</f>
        <v>GABINETE035</v>
      </c>
    </row>
    <row r="36" customFormat="false" ht="13.5" hidden="false" customHeight="true" outlineLevel="0" collapsed="false">
      <c r="A36" s="22" t="s">
        <v>1018</v>
      </c>
      <c r="B36" s="23"/>
      <c r="C36" s="23"/>
      <c r="D36" s="24"/>
      <c r="E36" s="25"/>
      <c r="F36" s="28"/>
      <c r="G36" s="41"/>
      <c r="H36" s="42"/>
      <c r="I36" s="42"/>
      <c r="J36" s="42"/>
      <c r="K36" s="42"/>
      <c r="L36" s="42"/>
      <c r="M36" s="42"/>
      <c r="N36" s="42"/>
      <c r="O36" s="42"/>
      <c r="P36" s="28"/>
      <c r="Q36" s="28"/>
      <c r="R36" s="28"/>
      <c r="S36" s="28"/>
      <c r="T36" s="29"/>
      <c r="U36" s="28" t="str">
        <f aca="false">GABINETE[[#This Row],[Unidade]]&amp; RIGHT("000" &amp; ROW(), 3)</f>
        <v>GABINETE036</v>
      </c>
    </row>
    <row r="37" customFormat="false" ht="13.5" hidden="false" customHeight="true" outlineLevel="0" collapsed="false">
      <c r="A37" s="22" t="s">
        <v>1018</v>
      </c>
      <c r="B37" s="23"/>
      <c r="C37" s="23"/>
      <c r="D37" s="24"/>
      <c r="E37" s="25"/>
      <c r="F37" s="28"/>
      <c r="G37" s="41"/>
      <c r="H37" s="42"/>
      <c r="I37" s="42"/>
      <c r="J37" s="42"/>
      <c r="K37" s="42"/>
      <c r="L37" s="42"/>
      <c r="M37" s="42"/>
      <c r="N37" s="42"/>
      <c r="O37" s="42"/>
      <c r="P37" s="28"/>
      <c r="Q37" s="28"/>
      <c r="R37" s="28"/>
      <c r="S37" s="28"/>
      <c r="T37" s="29"/>
      <c r="U37" s="28" t="str">
        <f aca="false">GABINETE[[#This Row],[Unidade]]&amp; RIGHT("000" &amp; ROW(), 3)</f>
        <v>GABINETE037</v>
      </c>
    </row>
    <row r="38" customFormat="false" ht="13.5" hidden="false" customHeight="true" outlineLevel="0" collapsed="false">
      <c r="A38" s="22" t="s">
        <v>1018</v>
      </c>
      <c r="B38" s="23"/>
      <c r="C38" s="23"/>
      <c r="D38" s="24"/>
      <c r="E38" s="25"/>
      <c r="F38" s="28"/>
      <c r="G38" s="41"/>
      <c r="H38" s="42"/>
      <c r="I38" s="42"/>
      <c r="J38" s="42"/>
      <c r="K38" s="42"/>
      <c r="L38" s="42"/>
      <c r="M38" s="42"/>
      <c r="N38" s="42"/>
      <c r="O38" s="42"/>
      <c r="P38" s="28"/>
      <c r="Q38" s="28"/>
      <c r="R38" s="28"/>
      <c r="S38" s="28"/>
      <c r="T38" s="29"/>
      <c r="U38" s="28" t="str">
        <f aca="false">GABINETE[[#This Row],[Unidade]]&amp; RIGHT("000" &amp; ROW(), 3)</f>
        <v>GABINETE038</v>
      </c>
    </row>
    <row r="39" customFormat="false" ht="13.5" hidden="false" customHeight="true" outlineLevel="0" collapsed="false">
      <c r="A39" s="22" t="s">
        <v>1018</v>
      </c>
      <c r="B39" s="23"/>
      <c r="C39" s="23"/>
      <c r="D39" s="24"/>
      <c r="E39" s="25"/>
      <c r="F39" s="28"/>
      <c r="G39" s="41"/>
      <c r="H39" s="42"/>
      <c r="I39" s="42"/>
      <c r="J39" s="42"/>
      <c r="K39" s="42"/>
      <c r="L39" s="42"/>
      <c r="M39" s="42"/>
      <c r="N39" s="42"/>
      <c r="O39" s="42"/>
      <c r="P39" s="28"/>
      <c r="Q39" s="28"/>
      <c r="R39" s="28"/>
      <c r="S39" s="28"/>
      <c r="T39" s="29"/>
      <c r="U39" s="28" t="str">
        <f aca="false">GABINETE[[#This Row],[Unidade]]&amp; RIGHT("000" &amp; ROW(), 3)</f>
        <v>GABINETE039</v>
      </c>
    </row>
    <row r="40" customFormat="false" ht="13.5" hidden="false" customHeight="true" outlineLevel="0" collapsed="false">
      <c r="A40" s="22" t="s">
        <v>1018</v>
      </c>
      <c r="B40" s="23"/>
      <c r="C40" s="23"/>
      <c r="D40" s="24"/>
      <c r="E40" s="25"/>
      <c r="F40" s="28"/>
      <c r="G40" s="41"/>
      <c r="H40" s="42"/>
      <c r="I40" s="42"/>
      <c r="J40" s="42"/>
      <c r="K40" s="42"/>
      <c r="L40" s="42"/>
      <c r="M40" s="42"/>
      <c r="N40" s="42"/>
      <c r="O40" s="42"/>
      <c r="P40" s="28"/>
      <c r="Q40" s="28"/>
      <c r="R40" s="28"/>
      <c r="S40" s="28"/>
      <c r="T40" s="29"/>
      <c r="U40" s="28" t="str">
        <f aca="false">GABINETE[[#This Row],[Unidade]]&amp; RIGHT("000" &amp; ROW(), 3)</f>
        <v>GABINETE040</v>
      </c>
    </row>
    <row r="41" customFormat="false" ht="13.5" hidden="false" customHeight="true" outlineLevel="0" collapsed="false">
      <c r="A41" s="22" t="s">
        <v>1018</v>
      </c>
      <c r="B41" s="23"/>
      <c r="C41" s="23"/>
      <c r="D41" s="24"/>
      <c r="E41" s="25"/>
      <c r="F41" s="28"/>
      <c r="G41" s="41"/>
      <c r="H41" s="42"/>
      <c r="I41" s="42"/>
      <c r="J41" s="42"/>
      <c r="K41" s="42"/>
      <c r="L41" s="42"/>
      <c r="M41" s="42"/>
      <c r="N41" s="42"/>
      <c r="O41" s="42"/>
      <c r="P41" s="28"/>
      <c r="Q41" s="28"/>
      <c r="R41" s="28"/>
      <c r="S41" s="28"/>
      <c r="T41" s="29"/>
      <c r="U41" s="28" t="str">
        <f aca="false">GABINETE[[#This Row],[Unidade]]&amp; RIGHT("000" &amp; ROW(), 3)</f>
        <v>GABINETE041</v>
      </c>
    </row>
    <row r="42" customFormat="false" ht="13.5" hidden="false" customHeight="true" outlineLevel="0" collapsed="false">
      <c r="A42" s="22" t="s">
        <v>1018</v>
      </c>
      <c r="B42" s="23"/>
      <c r="C42" s="23"/>
      <c r="D42" s="24"/>
      <c r="E42" s="25"/>
      <c r="F42" s="28"/>
      <c r="G42" s="41"/>
      <c r="H42" s="42"/>
      <c r="I42" s="42"/>
      <c r="J42" s="42"/>
      <c r="K42" s="42"/>
      <c r="L42" s="42"/>
      <c r="M42" s="42"/>
      <c r="N42" s="42"/>
      <c r="O42" s="42"/>
      <c r="P42" s="28"/>
      <c r="Q42" s="28"/>
      <c r="R42" s="28"/>
      <c r="S42" s="28"/>
      <c r="T42" s="29"/>
      <c r="U42" s="28" t="str">
        <f aca="false">GABINETE[[#This Row],[Unidade]]&amp; RIGHT("000" &amp; ROW(), 3)</f>
        <v>GABINETE042</v>
      </c>
    </row>
    <row r="43" customFormat="false" ht="13.5" hidden="false" customHeight="true" outlineLevel="0" collapsed="false">
      <c r="A43" s="22" t="s">
        <v>1018</v>
      </c>
      <c r="B43" s="23"/>
      <c r="C43" s="23"/>
      <c r="D43" s="24"/>
      <c r="E43" s="25"/>
      <c r="F43" s="28"/>
      <c r="G43" s="41"/>
      <c r="H43" s="42"/>
      <c r="I43" s="42"/>
      <c r="J43" s="42"/>
      <c r="K43" s="42"/>
      <c r="L43" s="42"/>
      <c r="M43" s="42"/>
      <c r="N43" s="42"/>
      <c r="O43" s="42"/>
      <c r="P43" s="28"/>
      <c r="Q43" s="28"/>
      <c r="R43" s="28"/>
      <c r="S43" s="28"/>
      <c r="T43" s="29"/>
      <c r="U43" s="28" t="str">
        <f aca="false">GABINETE[[#This Row],[Unidade]]&amp; RIGHT("000" &amp; ROW(), 3)</f>
        <v>GABINETE043</v>
      </c>
    </row>
    <row r="44" customFormat="false" ht="13.5" hidden="false" customHeight="true" outlineLevel="0" collapsed="false">
      <c r="A44" s="22" t="s">
        <v>1018</v>
      </c>
      <c r="B44" s="23"/>
      <c r="C44" s="23"/>
      <c r="D44" s="24"/>
      <c r="E44" s="25"/>
      <c r="F44" s="28"/>
      <c r="G44" s="41"/>
      <c r="H44" s="42"/>
      <c r="I44" s="42"/>
      <c r="J44" s="42"/>
      <c r="K44" s="42"/>
      <c r="L44" s="42"/>
      <c r="M44" s="42"/>
      <c r="N44" s="42"/>
      <c r="O44" s="42"/>
      <c r="P44" s="28"/>
      <c r="Q44" s="28"/>
      <c r="R44" s="28"/>
      <c r="S44" s="28"/>
      <c r="T44" s="29"/>
      <c r="U44" s="28" t="str">
        <f aca="false">GABINETE[[#This Row],[Unidade]]&amp; RIGHT("000" &amp; ROW(), 3)</f>
        <v>GABINETE044</v>
      </c>
    </row>
    <row r="45" customFormat="false" ht="13.5" hidden="false" customHeight="true" outlineLevel="0" collapsed="false">
      <c r="A45" s="22" t="s">
        <v>1018</v>
      </c>
      <c r="B45" s="23"/>
      <c r="C45" s="23"/>
      <c r="D45" s="24"/>
      <c r="E45" s="25"/>
      <c r="F45" s="28"/>
      <c r="G45" s="41"/>
      <c r="H45" s="42"/>
      <c r="I45" s="42"/>
      <c r="J45" s="42"/>
      <c r="K45" s="42"/>
      <c r="L45" s="42"/>
      <c r="M45" s="42"/>
      <c r="N45" s="42"/>
      <c r="O45" s="42"/>
      <c r="P45" s="28"/>
      <c r="Q45" s="28"/>
      <c r="R45" s="28"/>
      <c r="S45" s="28"/>
      <c r="T45" s="29"/>
      <c r="U45" s="28" t="str">
        <f aca="false">GABINETE[[#This Row],[Unidade]]&amp; RIGHT("000" &amp; ROW(), 3)</f>
        <v>GABINETE045</v>
      </c>
    </row>
    <row r="46" customFormat="false" ht="13.5" hidden="false" customHeight="true" outlineLevel="0" collapsed="false">
      <c r="A46" s="22" t="s">
        <v>1018</v>
      </c>
      <c r="B46" s="23"/>
      <c r="C46" s="23"/>
      <c r="D46" s="24"/>
      <c r="E46" s="25"/>
      <c r="F46" s="28"/>
      <c r="G46" s="41"/>
      <c r="H46" s="42"/>
      <c r="I46" s="42"/>
      <c r="J46" s="42"/>
      <c r="K46" s="42"/>
      <c r="L46" s="42"/>
      <c r="M46" s="42"/>
      <c r="N46" s="42"/>
      <c r="O46" s="42"/>
      <c r="P46" s="28"/>
      <c r="Q46" s="28"/>
      <c r="R46" s="28"/>
      <c r="S46" s="28"/>
      <c r="T46" s="29"/>
      <c r="U46" s="28" t="str">
        <f aca="false">GABINETE[[#This Row],[Unidade]]&amp; RIGHT("000" &amp; ROW(), 3)</f>
        <v>GABINETE046</v>
      </c>
    </row>
    <row r="47" customFormat="false" ht="13.5" hidden="false" customHeight="true" outlineLevel="0" collapsed="false">
      <c r="A47" s="22" t="s">
        <v>1018</v>
      </c>
      <c r="B47" s="23"/>
      <c r="C47" s="23"/>
      <c r="D47" s="24"/>
      <c r="E47" s="25"/>
      <c r="F47" s="28"/>
      <c r="G47" s="41"/>
      <c r="H47" s="42"/>
      <c r="I47" s="42"/>
      <c r="J47" s="42"/>
      <c r="K47" s="42"/>
      <c r="L47" s="42"/>
      <c r="M47" s="42"/>
      <c r="N47" s="42"/>
      <c r="O47" s="42"/>
      <c r="P47" s="28"/>
      <c r="Q47" s="28"/>
      <c r="R47" s="28"/>
      <c r="S47" s="28"/>
      <c r="T47" s="29"/>
      <c r="U47" s="28" t="str">
        <f aca="false">GABINETE[[#This Row],[Unidade]]&amp; RIGHT("000" &amp; ROW(), 3)</f>
        <v>GABINETE047</v>
      </c>
    </row>
    <row r="48" customFormat="false" ht="13.5" hidden="false" customHeight="true" outlineLevel="0" collapsed="false">
      <c r="A48" s="22" t="s">
        <v>1018</v>
      </c>
      <c r="B48" s="23"/>
      <c r="C48" s="23"/>
      <c r="D48" s="24"/>
      <c r="E48" s="25"/>
      <c r="F48" s="28"/>
      <c r="G48" s="41"/>
      <c r="H48" s="42"/>
      <c r="I48" s="42"/>
      <c r="J48" s="42"/>
      <c r="K48" s="42"/>
      <c r="L48" s="42"/>
      <c r="M48" s="42"/>
      <c r="N48" s="42"/>
      <c r="O48" s="42"/>
      <c r="P48" s="28"/>
      <c r="Q48" s="28"/>
      <c r="R48" s="28"/>
      <c r="S48" s="28"/>
      <c r="T48" s="29"/>
      <c r="U48" s="28" t="str">
        <f aca="false">GABINETE[[#This Row],[Unidade]]&amp; RIGHT("000" &amp; ROW(), 3)</f>
        <v>GABINETE048</v>
      </c>
    </row>
    <row r="49" customFormat="false" ht="13.5" hidden="false" customHeight="true" outlineLevel="0" collapsed="false">
      <c r="A49" s="22" t="s">
        <v>1018</v>
      </c>
      <c r="B49" s="23"/>
      <c r="C49" s="23"/>
      <c r="D49" s="24"/>
      <c r="E49" s="25"/>
      <c r="F49" s="28"/>
      <c r="G49" s="41"/>
      <c r="H49" s="42"/>
      <c r="I49" s="42"/>
      <c r="J49" s="42"/>
      <c r="K49" s="42"/>
      <c r="L49" s="42"/>
      <c r="M49" s="42"/>
      <c r="N49" s="42"/>
      <c r="O49" s="42"/>
      <c r="P49" s="28"/>
      <c r="Q49" s="28"/>
      <c r="R49" s="28"/>
      <c r="S49" s="28"/>
      <c r="T49" s="29"/>
      <c r="U49" s="28" t="str">
        <f aca="false">GABINETE[[#This Row],[Unidade]]&amp; RIGHT("000" &amp; ROW(), 3)</f>
        <v>GABINETE049</v>
      </c>
    </row>
    <row r="50" customFormat="false" ht="13.5" hidden="false" customHeight="true" outlineLevel="0" collapsed="false">
      <c r="A50" s="22" t="s">
        <v>1018</v>
      </c>
      <c r="B50" s="23"/>
      <c r="C50" s="23"/>
      <c r="D50" s="24"/>
      <c r="E50" s="25"/>
      <c r="F50" s="28"/>
      <c r="G50" s="41"/>
      <c r="H50" s="42"/>
      <c r="I50" s="42"/>
      <c r="J50" s="42"/>
      <c r="K50" s="42"/>
      <c r="L50" s="42"/>
      <c r="M50" s="42"/>
      <c r="N50" s="42"/>
      <c r="O50" s="42"/>
      <c r="P50" s="28"/>
      <c r="Q50" s="28"/>
      <c r="R50" s="28"/>
      <c r="S50" s="28"/>
      <c r="T50" s="29"/>
      <c r="U50" s="28" t="str">
        <f aca="false">GABINETE[[#This Row],[Unidade]]&amp; RIGHT("000" &amp; ROW(), 3)</f>
        <v>GABINETE050</v>
      </c>
    </row>
  </sheetData>
  <mergeCells count="2">
    <mergeCell ref="E1:K1"/>
    <mergeCell ref="P1:T1"/>
  </mergeCells>
  <conditionalFormatting sqref="B1">
    <cfRule type="cellIs" priority="2" operator="lessThan" aboveAverage="0" equalAverage="0" bottom="0" percent="0" rank="0" text="" dxfId="86">
      <formula>0</formula>
    </cfRule>
  </conditionalFormatting>
  <conditionalFormatting sqref="C1">
    <cfRule type="cellIs" priority="3" operator="lessThan" aboveAverage="0" equalAverage="0" bottom="0" percent="0" rank="0" text="" dxfId="87">
      <formula>0</formula>
    </cfRule>
  </conditionalFormatting>
  <conditionalFormatting sqref="D3:D50">
    <cfRule type="cellIs" priority="4" operator="equal" aboveAverage="0" equalAverage="0" bottom="0" percent="0" rank="0" text="" dxfId="88">
      <formula>3</formula>
    </cfRule>
    <cfRule type="cellIs" priority="5" operator="equal" aboveAverage="0" equalAverage="0" bottom="0" percent="0" rank="0" text="" dxfId="89">
      <formula>2</formula>
    </cfRule>
    <cfRule type="cellIs" priority="6" operator="equal" aboveAverage="0" equalAverage="0" bottom="0" percent="0" rank="0" text="" dxfId="90">
      <formula>1</formula>
    </cfRule>
  </conditionalFormatting>
  <conditionalFormatting sqref="E3:E50">
    <cfRule type="expression" priority="7" aboveAverage="0" equalAverage="0" bottom="0" percent="0" rank="0" text="" dxfId="91">
      <formula>$D3=""</formula>
    </cfRule>
    <cfRule type="expression" priority="8" aboveAverage="0" equalAverage="0" bottom="0" percent="0" rank="0" text="" dxfId="92">
      <formula>$C3=0</formula>
    </cfRule>
    <cfRule type="expression" priority="9" aboveAverage="0" equalAverage="0" bottom="0" percent="0" rank="0" text="" dxfId="93">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6"/>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O2" colorId="64" zoomScale="180" zoomScaleNormal="180" zoomScalePageLayoutView="100" workbookViewId="0">
      <selection pane="topLeft" activeCell="O2" activeCellId="0" sqref="O2"/>
    </sheetView>
  </sheetViews>
  <sheetFormatPr defaultColWidth="15.65234375" defaultRowHeight="13.5" zeroHeight="false" outlineLevelRow="0" outlineLevelCol="0"/>
  <cols>
    <col collapsed="false" customWidth="false" hidden="false" outlineLevel="0" max="1" min="1" style="25" width="15.63"/>
    <col collapsed="false" customWidth="false" hidden="false" outlineLevel="0" max="3" min="2" style="68" width="15.63"/>
    <col collapsed="false" customWidth="true" hidden="false" outlineLevel="0" max="4" min="4" style="25" width="4.63"/>
    <col collapsed="false" customWidth="false" hidden="false" outlineLevel="0" max="19" min="5" style="25" width="15.63"/>
    <col collapsed="false" customWidth="false" hidden="false" outlineLevel="0" max="20" min="20" style="55" width="15.63"/>
    <col collapsed="false" customWidth="false" hidden="false" outlineLevel="0" max="1024" min="21" style="25" width="15.63"/>
  </cols>
  <sheetData>
    <row r="1" s="23" customFormat="true" ht="13.5" hidden="false" customHeight="true" outlineLevel="0" collapsed="false">
      <c r="A1" s="5" t="n">
        <v>26491166.32</v>
      </c>
      <c r="B1" s="40" t="n">
        <f aca="false">SUM(B3:B99)</f>
        <v>4399686.58</v>
      </c>
      <c r="C1" s="64" t="n">
        <f aca="false">A1-SUM(C3:C99)</f>
        <v>0</v>
      </c>
      <c r="D1" s="8" t="s">
        <v>0</v>
      </c>
      <c r="E1" s="9" t="s">
        <v>1</v>
      </c>
      <c r="F1" s="9"/>
      <c r="G1" s="9"/>
      <c r="H1" s="9"/>
      <c r="I1" s="9"/>
      <c r="J1" s="9"/>
      <c r="K1" s="9"/>
      <c r="L1" s="10" t="s">
        <v>2</v>
      </c>
      <c r="M1" s="10" t="s">
        <v>3</v>
      </c>
      <c r="N1" s="10" t="s">
        <v>4</v>
      </c>
      <c r="O1" s="10" t="s">
        <v>5</v>
      </c>
      <c r="P1" s="11" t="s">
        <v>6</v>
      </c>
      <c r="Q1" s="11"/>
      <c r="R1" s="11"/>
      <c r="S1" s="11"/>
      <c r="T1" s="11"/>
      <c r="U1" s="12" t="s">
        <v>7</v>
      </c>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1131</v>
      </c>
      <c r="B3" s="23" t="n">
        <v>0</v>
      </c>
      <c r="C3" s="23" t="n">
        <v>5000</v>
      </c>
      <c r="D3" s="24" t="n">
        <v>1</v>
      </c>
      <c r="E3" s="25" t="s">
        <v>1132</v>
      </c>
      <c r="F3" s="25" t="s">
        <v>179</v>
      </c>
      <c r="G3" s="45" t="s">
        <v>1133</v>
      </c>
      <c r="H3" s="45" t="s">
        <v>1134</v>
      </c>
      <c r="I3" s="45" t="s">
        <v>1135</v>
      </c>
      <c r="J3" s="45" t="s">
        <v>1136</v>
      </c>
      <c r="K3" s="45" t="s">
        <v>1137</v>
      </c>
      <c r="L3" s="45" t="s">
        <v>40</v>
      </c>
      <c r="M3" s="45" t="s">
        <v>40</v>
      </c>
      <c r="N3" s="45" t="s">
        <v>1138</v>
      </c>
      <c r="O3" s="45" t="s">
        <v>40</v>
      </c>
      <c r="P3" s="25" t="s">
        <v>41</v>
      </c>
      <c r="Q3" s="25" t="s">
        <v>1139</v>
      </c>
      <c r="R3" s="25" t="s">
        <v>43</v>
      </c>
      <c r="S3" s="25" t="s">
        <v>44</v>
      </c>
      <c r="T3" s="55" t="n">
        <v>45658</v>
      </c>
      <c r="U3" s="25" t="str">
        <f aca="false">PROAD[[#This Row],[Unidade]]&amp; RIGHT("000" &amp; ROW(), 3)</f>
        <v>PROAD003</v>
      </c>
    </row>
    <row r="4" customFormat="false" ht="13.5" hidden="false" customHeight="true" outlineLevel="0" collapsed="false">
      <c r="A4" s="22" t="s">
        <v>1131</v>
      </c>
      <c r="B4" s="23" t="n">
        <v>0</v>
      </c>
      <c r="C4" s="23" t="n">
        <v>2000</v>
      </c>
      <c r="D4" s="24" t="n">
        <v>1</v>
      </c>
      <c r="E4" s="25" t="s">
        <v>1132</v>
      </c>
      <c r="F4" s="25" t="s">
        <v>163</v>
      </c>
      <c r="G4" s="45" t="s">
        <v>1140</v>
      </c>
      <c r="H4" s="45" t="s">
        <v>1141</v>
      </c>
      <c r="I4" s="45" t="s">
        <v>1135</v>
      </c>
      <c r="J4" s="45" t="s">
        <v>1136</v>
      </c>
      <c r="K4" s="45" t="s">
        <v>1137</v>
      </c>
      <c r="L4" s="45" t="s">
        <v>40</v>
      </c>
      <c r="M4" s="45" t="s">
        <v>40</v>
      </c>
      <c r="N4" s="45" t="s">
        <v>1138</v>
      </c>
      <c r="O4" s="45" t="s">
        <v>40</v>
      </c>
      <c r="P4" s="25" t="s">
        <v>41</v>
      </c>
      <c r="Q4" s="25" t="s">
        <v>1142</v>
      </c>
      <c r="R4" s="25" t="s">
        <v>43</v>
      </c>
      <c r="S4" s="25" t="s">
        <v>44</v>
      </c>
      <c r="T4" s="55" t="n">
        <v>45658</v>
      </c>
      <c r="U4" s="25" t="str">
        <f aca="false">PROAD[[#This Row],[Unidade]]&amp; RIGHT("000" &amp; ROW(), 3)</f>
        <v>PROAD004</v>
      </c>
    </row>
    <row r="5" customFormat="false" ht="13.5" hidden="false" customHeight="true" outlineLevel="0" collapsed="false">
      <c r="A5" s="22" t="s">
        <v>1131</v>
      </c>
      <c r="B5" s="23" t="n">
        <v>0</v>
      </c>
      <c r="C5" s="23" t="n">
        <v>2000</v>
      </c>
      <c r="D5" s="24" t="n">
        <v>1</v>
      </c>
      <c r="E5" s="25" t="s">
        <v>1132</v>
      </c>
      <c r="F5" s="25" t="s">
        <v>194</v>
      </c>
      <c r="G5" s="45" t="s">
        <v>1143</v>
      </c>
      <c r="H5" s="45" t="s">
        <v>1144</v>
      </c>
      <c r="I5" s="45" t="s">
        <v>1135</v>
      </c>
      <c r="J5" s="45" t="s">
        <v>1136</v>
      </c>
      <c r="K5" s="45" t="s">
        <v>1145</v>
      </c>
      <c r="L5" s="45" t="s">
        <v>1146</v>
      </c>
      <c r="M5" s="45" t="s">
        <v>40</v>
      </c>
      <c r="N5" s="45" t="s">
        <v>1138</v>
      </c>
      <c r="O5" s="45" t="s">
        <v>40</v>
      </c>
      <c r="P5" s="25" t="s">
        <v>41</v>
      </c>
      <c r="Q5" s="25" t="s">
        <v>1038</v>
      </c>
      <c r="R5" s="25" t="s">
        <v>43</v>
      </c>
      <c r="S5" s="25" t="s">
        <v>44</v>
      </c>
      <c r="T5" s="55" t="n">
        <v>45658</v>
      </c>
      <c r="U5" s="25" t="str">
        <f aca="false">PROAD[[#This Row],[Unidade]]&amp; RIGHT("000" &amp; ROW(), 3)</f>
        <v>PROAD005</v>
      </c>
    </row>
    <row r="6" customFormat="false" ht="13.5" hidden="false" customHeight="true" outlineLevel="0" collapsed="false">
      <c r="A6" s="22" t="s">
        <v>1131</v>
      </c>
      <c r="B6" s="23" t="n">
        <v>0</v>
      </c>
      <c r="C6" s="23" t="n">
        <v>100000</v>
      </c>
      <c r="D6" s="24" t="n">
        <v>1</v>
      </c>
      <c r="E6" s="25" t="s">
        <v>1147</v>
      </c>
      <c r="F6" s="25" t="s">
        <v>144</v>
      </c>
      <c r="G6" s="45" t="s">
        <v>1148</v>
      </c>
      <c r="H6" s="45" t="s">
        <v>1149</v>
      </c>
      <c r="I6" s="45" t="s">
        <v>1150</v>
      </c>
      <c r="J6" s="45" t="s">
        <v>1151</v>
      </c>
      <c r="K6" s="45" t="s">
        <v>1152</v>
      </c>
      <c r="L6" s="45" t="s">
        <v>40</v>
      </c>
      <c r="M6" s="45" t="s">
        <v>40</v>
      </c>
      <c r="N6" s="45" t="s">
        <v>1138</v>
      </c>
      <c r="O6" s="45" t="s">
        <v>40</v>
      </c>
      <c r="P6" s="25" t="s">
        <v>41</v>
      </c>
      <c r="Q6" s="45" t="s">
        <v>1153</v>
      </c>
      <c r="R6" s="25" t="s">
        <v>43</v>
      </c>
      <c r="S6" s="25" t="s">
        <v>44</v>
      </c>
      <c r="T6" s="55" t="n">
        <v>45658</v>
      </c>
      <c r="U6" s="25" t="str">
        <f aca="false">PROAD[[#This Row],[Unidade]]&amp; RIGHT("000" &amp; ROW(), 3)</f>
        <v>PROAD006</v>
      </c>
    </row>
    <row r="7" customFormat="false" ht="13.5" hidden="false" customHeight="true" outlineLevel="0" collapsed="false">
      <c r="A7" s="22" t="s">
        <v>1131</v>
      </c>
      <c r="B7" s="23" t="n">
        <v>0</v>
      </c>
      <c r="C7" s="23" t="n">
        <v>50000</v>
      </c>
      <c r="D7" s="24" t="n">
        <v>1</v>
      </c>
      <c r="E7" s="25" t="s">
        <v>1154</v>
      </c>
      <c r="F7" s="25" t="s">
        <v>46</v>
      </c>
      <c r="G7" s="45" t="s">
        <v>1155</v>
      </c>
      <c r="H7" s="45" t="s">
        <v>1156</v>
      </c>
      <c r="I7" s="45" t="s">
        <v>1157</v>
      </c>
      <c r="J7" s="45" t="s">
        <v>1158</v>
      </c>
      <c r="K7" s="45" t="s">
        <v>1159</v>
      </c>
      <c r="L7" s="45" t="s">
        <v>40</v>
      </c>
      <c r="M7" s="45" t="s">
        <v>40</v>
      </c>
      <c r="N7" s="45" t="s">
        <v>1138</v>
      </c>
      <c r="O7" s="45" t="s">
        <v>40</v>
      </c>
      <c r="P7" s="25" t="s">
        <v>41</v>
      </c>
      <c r="Q7" s="45" t="s">
        <v>1160</v>
      </c>
      <c r="R7" s="25" t="s">
        <v>43</v>
      </c>
      <c r="S7" s="25" t="s">
        <v>44</v>
      </c>
      <c r="T7" s="55" t="n">
        <v>45658</v>
      </c>
      <c r="U7" s="25" t="str">
        <f aca="false">PROAD[[#This Row],[Unidade]]&amp; RIGHT("000" &amp; ROW(), 3)</f>
        <v>PROAD007</v>
      </c>
    </row>
    <row r="8" customFormat="false" ht="13.5" hidden="false" customHeight="true" outlineLevel="0" collapsed="false">
      <c r="A8" s="22" t="s">
        <v>1131</v>
      </c>
      <c r="B8" s="23" t="n">
        <v>852400</v>
      </c>
      <c r="C8" s="23" t="n">
        <v>9936469.35</v>
      </c>
      <c r="D8" s="24" t="n">
        <v>1</v>
      </c>
      <c r="E8" s="25" t="s">
        <v>1161</v>
      </c>
      <c r="F8" s="25" t="s">
        <v>46</v>
      </c>
      <c r="G8" s="45" t="s">
        <v>1162</v>
      </c>
      <c r="H8" s="45" t="s">
        <v>1163</v>
      </c>
      <c r="I8" s="45" t="s">
        <v>1164</v>
      </c>
      <c r="J8" s="45" t="s">
        <v>1165</v>
      </c>
      <c r="K8" s="45" t="s">
        <v>1166</v>
      </c>
      <c r="L8" s="45" t="s">
        <v>1167</v>
      </c>
      <c r="M8" s="45" t="s">
        <v>40</v>
      </c>
      <c r="N8" s="45" t="s">
        <v>1138</v>
      </c>
      <c r="O8" s="45" t="s">
        <v>40</v>
      </c>
      <c r="P8" s="25" t="s">
        <v>41</v>
      </c>
      <c r="Q8" s="45" t="s">
        <v>1168</v>
      </c>
      <c r="R8" s="25" t="s">
        <v>43</v>
      </c>
      <c r="S8" s="25" t="s">
        <v>44</v>
      </c>
      <c r="T8" s="55" t="n">
        <v>45658</v>
      </c>
      <c r="U8" s="25" t="str">
        <f aca="false">PROAD[[#This Row],[Unidade]]&amp; RIGHT("000" &amp; ROW(), 3)</f>
        <v>PROAD008</v>
      </c>
    </row>
    <row r="9" customFormat="false" ht="13.5" hidden="false" customHeight="true" outlineLevel="0" collapsed="false">
      <c r="A9" s="22" t="s">
        <v>1131</v>
      </c>
      <c r="B9" s="23" t="n">
        <v>0</v>
      </c>
      <c r="C9" s="23" t="n">
        <v>1088325</v>
      </c>
      <c r="D9" s="24" t="n">
        <v>1</v>
      </c>
      <c r="E9" s="25" t="s">
        <v>1161</v>
      </c>
      <c r="F9" s="25" t="s">
        <v>46</v>
      </c>
      <c r="G9" s="45" t="s">
        <v>1162</v>
      </c>
      <c r="H9" s="45" t="s">
        <v>1163</v>
      </c>
      <c r="I9" s="45" t="s">
        <v>1164</v>
      </c>
      <c r="J9" s="45" t="s">
        <v>1165</v>
      </c>
      <c r="K9" s="45" t="s">
        <v>1166</v>
      </c>
      <c r="L9" s="45" t="s">
        <v>1167</v>
      </c>
      <c r="M9" s="45" t="s">
        <v>40</v>
      </c>
      <c r="N9" s="45" t="s">
        <v>1138</v>
      </c>
      <c r="O9" s="45" t="s">
        <v>40</v>
      </c>
      <c r="P9" s="25" t="s">
        <v>41</v>
      </c>
      <c r="Q9" s="45" t="s">
        <v>1168</v>
      </c>
      <c r="R9" s="25" t="s">
        <v>43</v>
      </c>
      <c r="S9" s="69" t="s">
        <v>1169</v>
      </c>
      <c r="T9" s="55" t="n">
        <v>45658</v>
      </c>
      <c r="U9" s="25" t="str">
        <f aca="false">PROAD[[#This Row],[Unidade]]&amp; RIGHT("000" &amp; ROW(), 3)</f>
        <v>PROAD009</v>
      </c>
    </row>
    <row r="10" customFormat="false" ht="13.5" hidden="false" customHeight="true" outlineLevel="0" collapsed="false">
      <c r="A10" s="22" t="s">
        <v>1131</v>
      </c>
      <c r="B10" s="23" t="n">
        <v>340000</v>
      </c>
      <c r="C10" s="23" t="n">
        <v>9007265.42</v>
      </c>
      <c r="D10" s="24" t="n">
        <v>1</v>
      </c>
      <c r="E10" s="25" t="s">
        <v>1170</v>
      </c>
      <c r="F10" s="25" t="s">
        <v>46</v>
      </c>
      <c r="G10" s="45" t="s">
        <v>1171</v>
      </c>
      <c r="H10" s="45" t="s">
        <v>1172</v>
      </c>
      <c r="I10" s="45" t="s">
        <v>1173</v>
      </c>
      <c r="J10" s="45" t="s">
        <v>1165</v>
      </c>
      <c r="K10" s="45" t="s">
        <v>1174</v>
      </c>
      <c r="L10" s="45" t="s">
        <v>1167</v>
      </c>
      <c r="M10" s="45" t="s">
        <v>40</v>
      </c>
      <c r="N10" s="45" t="s">
        <v>1138</v>
      </c>
      <c r="O10" s="45" t="s">
        <v>40</v>
      </c>
      <c r="P10" s="25" t="s">
        <v>41</v>
      </c>
      <c r="Q10" s="45" t="s">
        <v>1175</v>
      </c>
      <c r="R10" s="25" t="s">
        <v>43</v>
      </c>
      <c r="S10" s="25" t="s">
        <v>44</v>
      </c>
      <c r="T10" s="55" t="n">
        <v>45658</v>
      </c>
      <c r="U10" s="25" t="str">
        <f aca="false">PROAD[[#This Row],[Unidade]]&amp; RIGHT("000" &amp; ROW(), 3)</f>
        <v>PROAD010</v>
      </c>
    </row>
    <row r="11" customFormat="false" ht="13.5" hidden="false" customHeight="true" outlineLevel="0" collapsed="false">
      <c r="A11" s="22" t="s">
        <v>1131</v>
      </c>
      <c r="B11" s="23" t="n">
        <v>330286.58</v>
      </c>
      <c r="C11" s="23" t="n">
        <v>805638.280000001</v>
      </c>
      <c r="D11" s="24" t="n">
        <v>1</v>
      </c>
      <c r="E11" s="25" t="s">
        <v>1176</v>
      </c>
      <c r="F11" s="25" t="s">
        <v>46</v>
      </c>
      <c r="G11" s="45" t="s">
        <v>1177</v>
      </c>
      <c r="H11" s="45" t="s">
        <v>1178</v>
      </c>
      <c r="I11" s="45" t="s">
        <v>1179</v>
      </c>
      <c r="J11" s="45" t="s">
        <v>1180</v>
      </c>
      <c r="K11" s="45" t="s">
        <v>1181</v>
      </c>
      <c r="L11" s="45" t="s">
        <v>1182</v>
      </c>
      <c r="M11" s="45" t="s">
        <v>40</v>
      </c>
      <c r="N11" s="45" t="s">
        <v>1138</v>
      </c>
      <c r="O11" s="45" t="s">
        <v>40</v>
      </c>
      <c r="P11" s="25" t="s">
        <v>41</v>
      </c>
      <c r="Q11" s="45" t="s">
        <v>1183</v>
      </c>
      <c r="R11" s="25" t="s">
        <v>43</v>
      </c>
      <c r="S11" s="25" t="s">
        <v>44</v>
      </c>
      <c r="T11" s="55" t="n">
        <v>45658</v>
      </c>
      <c r="U11" s="25" t="str">
        <f aca="false">PROAD[[#This Row],[Unidade]]&amp; RIGHT("000" &amp; ROW(), 3)</f>
        <v>PROAD011</v>
      </c>
    </row>
    <row r="12" customFormat="false" ht="13.5" hidden="false" customHeight="true" outlineLevel="0" collapsed="false">
      <c r="A12" s="22" t="s">
        <v>1131</v>
      </c>
      <c r="B12" s="23" t="n">
        <v>0</v>
      </c>
      <c r="C12" s="23" t="n">
        <v>10000</v>
      </c>
      <c r="D12" s="24" t="n">
        <v>1</v>
      </c>
      <c r="E12" s="25" t="s">
        <v>1184</v>
      </c>
      <c r="F12" s="25" t="s">
        <v>46</v>
      </c>
      <c r="G12" s="45" t="s">
        <v>1185</v>
      </c>
      <c r="H12" s="45" t="s">
        <v>1186</v>
      </c>
      <c r="I12" s="45" t="s">
        <v>1187</v>
      </c>
      <c r="J12" s="45" t="s">
        <v>1188</v>
      </c>
      <c r="K12" s="45" t="s">
        <v>1189</v>
      </c>
      <c r="L12" s="45" t="s">
        <v>1190</v>
      </c>
      <c r="M12" s="45" t="s">
        <v>40</v>
      </c>
      <c r="N12" s="45" t="s">
        <v>1138</v>
      </c>
      <c r="O12" s="45" t="s">
        <v>40</v>
      </c>
      <c r="P12" s="25" t="s">
        <v>41</v>
      </c>
      <c r="Q12" s="45" t="s">
        <v>1191</v>
      </c>
      <c r="R12" s="25" t="s">
        <v>43</v>
      </c>
      <c r="S12" s="25" t="s">
        <v>44</v>
      </c>
      <c r="T12" s="55" t="n">
        <v>45658</v>
      </c>
      <c r="U12" s="25" t="str">
        <f aca="false">PROAD[[#This Row],[Unidade]]&amp; RIGHT("000" &amp; ROW(), 3)</f>
        <v>PROAD012</v>
      </c>
    </row>
    <row r="13" customFormat="false" ht="13.5" hidden="false" customHeight="true" outlineLevel="0" collapsed="false">
      <c r="A13" s="22" t="s">
        <v>1131</v>
      </c>
      <c r="B13" s="23" t="n">
        <v>400000</v>
      </c>
      <c r="C13" s="23" t="n">
        <v>3916189.07</v>
      </c>
      <c r="D13" s="24" t="n">
        <v>1</v>
      </c>
      <c r="E13" s="25" t="s">
        <v>1192</v>
      </c>
      <c r="F13" s="25" t="s">
        <v>46</v>
      </c>
      <c r="G13" s="45" t="s">
        <v>1193</v>
      </c>
      <c r="H13" s="45" t="s">
        <v>1194</v>
      </c>
      <c r="I13" s="45" t="s">
        <v>1195</v>
      </c>
      <c r="J13" s="45" t="s">
        <v>1196</v>
      </c>
      <c r="K13" s="45" t="s">
        <v>1159</v>
      </c>
      <c r="L13" s="45" t="s">
        <v>40</v>
      </c>
      <c r="M13" s="45" t="s">
        <v>40</v>
      </c>
      <c r="N13" s="45" t="s">
        <v>1138</v>
      </c>
      <c r="O13" s="45" t="s">
        <v>40</v>
      </c>
      <c r="P13" s="25" t="s">
        <v>41</v>
      </c>
      <c r="Q13" s="45" t="s">
        <v>1197</v>
      </c>
      <c r="R13" s="25" t="s">
        <v>43</v>
      </c>
      <c r="S13" s="25" t="s">
        <v>44</v>
      </c>
      <c r="T13" s="55" t="n">
        <v>45658</v>
      </c>
      <c r="U13" s="25" t="str">
        <f aca="false">PROAD[[#This Row],[Unidade]]&amp; RIGHT("000" &amp; ROW(), 3)</f>
        <v>PROAD013</v>
      </c>
    </row>
    <row r="14" customFormat="false" ht="13.5" hidden="false" customHeight="true" outlineLevel="0" collapsed="false">
      <c r="A14" s="22" t="s">
        <v>1131</v>
      </c>
      <c r="B14" s="23" t="n">
        <v>260000</v>
      </c>
      <c r="C14" s="23" t="n">
        <v>604600.49</v>
      </c>
      <c r="D14" s="24" t="n">
        <v>1</v>
      </c>
      <c r="E14" s="25" t="s">
        <v>1198</v>
      </c>
      <c r="F14" s="25" t="s">
        <v>46</v>
      </c>
      <c r="G14" s="45" t="s">
        <v>1199</v>
      </c>
      <c r="H14" s="45" t="s">
        <v>1200</v>
      </c>
      <c r="I14" s="45" t="s">
        <v>1201</v>
      </c>
      <c r="J14" s="45" t="s">
        <v>1202</v>
      </c>
      <c r="K14" s="45" t="s">
        <v>1203</v>
      </c>
      <c r="L14" s="45" t="s">
        <v>40</v>
      </c>
      <c r="M14" s="45" t="s">
        <v>40</v>
      </c>
      <c r="N14" s="45" t="s">
        <v>1138</v>
      </c>
      <c r="O14" s="45" t="s">
        <v>40</v>
      </c>
      <c r="P14" s="25" t="s">
        <v>41</v>
      </c>
      <c r="Q14" s="45" t="s">
        <v>1204</v>
      </c>
      <c r="R14" s="25" t="s">
        <v>43</v>
      </c>
      <c r="S14" s="25" t="s">
        <v>44</v>
      </c>
      <c r="T14" s="55" t="n">
        <v>45658</v>
      </c>
      <c r="U14" s="25" t="str">
        <f aca="false">PROAD[[#This Row],[Unidade]]&amp; RIGHT("000" &amp; ROW(), 3)</f>
        <v>PROAD014</v>
      </c>
    </row>
    <row r="15" customFormat="false" ht="13.5" hidden="false" customHeight="true" outlineLevel="0" collapsed="false">
      <c r="A15" s="22" t="s">
        <v>1131</v>
      </c>
      <c r="B15" s="23" t="n">
        <v>0</v>
      </c>
      <c r="C15" s="23" t="n">
        <v>68678.71</v>
      </c>
      <c r="D15" s="24" t="n">
        <v>1</v>
      </c>
      <c r="E15" s="25" t="s">
        <v>1205</v>
      </c>
      <c r="F15" s="25" t="s">
        <v>46</v>
      </c>
      <c r="G15" s="45" t="s">
        <v>1206</v>
      </c>
      <c r="H15" s="45" t="s">
        <v>1207</v>
      </c>
      <c r="I15" s="45" t="s">
        <v>1206</v>
      </c>
      <c r="J15" s="45" t="s">
        <v>1208</v>
      </c>
      <c r="K15" s="45" t="s">
        <v>1209</v>
      </c>
      <c r="L15" s="45" t="s">
        <v>40</v>
      </c>
      <c r="M15" s="45" t="s">
        <v>40</v>
      </c>
      <c r="N15" s="45" t="s">
        <v>1138</v>
      </c>
      <c r="O15" s="45" t="s">
        <v>40</v>
      </c>
      <c r="P15" s="25" t="s">
        <v>41</v>
      </c>
      <c r="Q15" s="45" t="s">
        <v>1210</v>
      </c>
      <c r="R15" s="25" t="s">
        <v>43</v>
      </c>
      <c r="S15" s="25" t="s">
        <v>44</v>
      </c>
      <c r="T15" s="55" t="n">
        <v>45658</v>
      </c>
      <c r="U15" s="25" t="str">
        <f aca="false">PROAD[[#This Row],[Unidade]]&amp; RIGHT("000" &amp; ROW(), 3)</f>
        <v>PROAD015</v>
      </c>
    </row>
    <row r="16" customFormat="false" ht="13.5" hidden="false" customHeight="true" outlineLevel="0" collapsed="false">
      <c r="A16" s="22" t="s">
        <v>1131</v>
      </c>
      <c r="B16" s="23" t="n">
        <v>0</v>
      </c>
      <c r="C16" s="23" t="n">
        <v>10000</v>
      </c>
      <c r="D16" s="24" t="n">
        <v>1</v>
      </c>
      <c r="E16" s="25" t="s">
        <v>1211</v>
      </c>
      <c r="F16" s="25" t="s">
        <v>46</v>
      </c>
      <c r="G16" s="45" t="s">
        <v>1212</v>
      </c>
      <c r="H16" s="45" t="s">
        <v>1213</v>
      </c>
      <c r="I16" s="45" t="s">
        <v>1214</v>
      </c>
      <c r="J16" s="45" t="s">
        <v>1196</v>
      </c>
      <c r="K16" s="45" t="s">
        <v>1215</v>
      </c>
      <c r="L16" s="45" t="s">
        <v>40</v>
      </c>
      <c r="M16" s="45" t="s">
        <v>40</v>
      </c>
      <c r="N16" s="45" t="s">
        <v>1138</v>
      </c>
      <c r="O16" s="45" t="s">
        <v>40</v>
      </c>
      <c r="P16" s="25" t="s">
        <v>41</v>
      </c>
      <c r="Q16" s="45" t="s">
        <v>1216</v>
      </c>
      <c r="R16" s="25" t="s">
        <v>43</v>
      </c>
      <c r="S16" s="25" t="s">
        <v>44</v>
      </c>
      <c r="T16" s="55" t="n">
        <v>45658</v>
      </c>
      <c r="U16" s="25" t="str">
        <f aca="false">PROAD[[#This Row],[Unidade]]&amp; RIGHT("000" &amp; ROW(), 3)</f>
        <v>PROAD016</v>
      </c>
    </row>
    <row r="17" customFormat="false" ht="13.5" hidden="false" customHeight="true" outlineLevel="0" collapsed="false">
      <c r="A17" s="22" t="s">
        <v>1131</v>
      </c>
      <c r="B17" s="23" t="n">
        <v>10000</v>
      </c>
      <c r="C17" s="23" t="n">
        <v>155000</v>
      </c>
      <c r="D17" s="24" t="n">
        <v>1</v>
      </c>
      <c r="E17" s="25" t="s">
        <v>1217</v>
      </c>
      <c r="F17" s="25" t="s">
        <v>46</v>
      </c>
      <c r="G17" s="45" t="s">
        <v>1218</v>
      </c>
      <c r="H17" s="45" t="s">
        <v>1219</v>
      </c>
      <c r="I17" s="45" t="s">
        <v>1220</v>
      </c>
      <c r="J17" s="45" t="s">
        <v>1221</v>
      </c>
      <c r="K17" s="45" t="s">
        <v>1222</v>
      </c>
      <c r="L17" s="45" t="s">
        <v>40</v>
      </c>
      <c r="M17" s="45" t="s">
        <v>40</v>
      </c>
      <c r="N17" s="45" t="s">
        <v>1138</v>
      </c>
      <c r="O17" s="45" t="s">
        <v>40</v>
      </c>
      <c r="P17" s="25" t="s">
        <v>41</v>
      </c>
      <c r="Q17" s="45" t="s">
        <v>1223</v>
      </c>
      <c r="R17" s="25" t="s">
        <v>43</v>
      </c>
      <c r="S17" s="25" t="s">
        <v>44</v>
      </c>
      <c r="T17" s="55" t="n">
        <v>45658</v>
      </c>
      <c r="U17" s="25" t="str">
        <f aca="false">PROAD[[#This Row],[Unidade]]&amp; RIGHT("000" &amp; ROW(), 3)</f>
        <v>PROAD017</v>
      </c>
    </row>
    <row r="18" customFormat="false" ht="13.5" hidden="false" customHeight="true" outlineLevel="0" collapsed="false">
      <c r="A18" s="22" t="s">
        <v>1131</v>
      </c>
      <c r="B18" s="23" t="n">
        <v>300000</v>
      </c>
      <c r="C18" s="23" t="n">
        <v>700000</v>
      </c>
      <c r="D18" s="24" t="n">
        <v>1</v>
      </c>
      <c r="E18" s="25" t="s">
        <v>1224</v>
      </c>
      <c r="F18" s="25" t="s">
        <v>46</v>
      </c>
      <c r="G18" s="45" t="s">
        <v>1225</v>
      </c>
      <c r="H18" s="45" t="s">
        <v>1226</v>
      </c>
      <c r="I18" s="45" t="s">
        <v>1227</v>
      </c>
      <c r="J18" s="45" t="s">
        <v>1228</v>
      </c>
      <c r="K18" s="45" t="s">
        <v>1229</v>
      </c>
      <c r="L18" s="45" t="s">
        <v>1230</v>
      </c>
      <c r="M18" s="45" t="s">
        <v>40</v>
      </c>
      <c r="N18" s="45" t="s">
        <v>1138</v>
      </c>
      <c r="O18" s="45" t="s">
        <v>40</v>
      </c>
      <c r="P18" s="25" t="s">
        <v>41</v>
      </c>
      <c r="Q18" s="45" t="s">
        <v>1231</v>
      </c>
      <c r="R18" s="25" t="s">
        <v>43</v>
      </c>
      <c r="S18" s="25" t="s">
        <v>44</v>
      </c>
      <c r="T18" s="55" t="n">
        <v>45658</v>
      </c>
      <c r="U18" s="25" t="str">
        <f aca="false">PROAD[[#This Row],[Unidade]]&amp; RIGHT("000" &amp; ROW(), 3)</f>
        <v>PROAD018</v>
      </c>
    </row>
    <row r="19" customFormat="false" ht="13.5" hidden="false" customHeight="true" outlineLevel="0" collapsed="false">
      <c r="A19" s="22" t="s">
        <v>1131</v>
      </c>
      <c r="B19" s="23" t="n">
        <v>790000</v>
      </c>
      <c r="C19" s="23" t="n">
        <v>10000</v>
      </c>
      <c r="D19" s="24" t="n">
        <v>1</v>
      </c>
      <c r="E19" s="25" t="s">
        <v>1232</v>
      </c>
      <c r="F19" s="25" t="s">
        <v>267</v>
      </c>
      <c r="G19" s="45" t="s">
        <v>1233</v>
      </c>
      <c r="H19" s="45" t="s">
        <v>1234</v>
      </c>
      <c r="I19" s="45" t="s">
        <v>1235</v>
      </c>
      <c r="J19" s="45" t="s">
        <v>1236</v>
      </c>
      <c r="K19" s="45" t="s">
        <v>1237</v>
      </c>
      <c r="L19" s="45" t="s">
        <v>40</v>
      </c>
      <c r="M19" s="45" t="s">
        <v>40</v>
      </c>
      <c r="N19" s="45" t="s">
        <v>1138</v>
      </c>
      <c r="O19" s="45" t="s">
        <v>40</v>
      </c>
      <c r="P19" s="25" t="s">
        <v>276</v>
      </c>
      <c r="Q19" s="25" t="s">
        <v>1238</v>
      </c>
      <c r="R19" s="25" t="n">
        <v>8282</v>
      </c>
      <c r="S19" s="25" t="s">
        <v>44</v>
      </c>
      <c r="T19" s="55" t="n">
        <v>45658</v>
      </c>
      <c r="U19" s="25" t="str">
        <f aca="false">PROAD[[#This Row],[Unidade]]&amp; RIGHT("000" &amp; ROW(), 3)</f>
        <v>PROAD019</v>
      </c>
    </row>
    <row r="20" customFormat="false" ht="13.5" hidden="false" customHeight="true" outlineLevel="0" collapsed="false">
      <c r="A20" s="22" t="s">
        <v>1131</v>
      </c>
      <c r="B20" s="23" t="n">
        <v>90000</v>
      </c>
      <c r="C20" s="23" t="n">
        <v>10000</v>
      </c>
      <c r="D20" s="24" t="n">
        <v>1</v>
      </c>
      <c r="E20" s="25" t="s">
        <v>1239</v>
      </c>
      <c r="F20" s="25" t="s">
        <v>267</v>
      </c>
      <c r="G20" s="45" t="s">
        <v>1240</v>
      </c>
      <c r="H20" s="45" t="s">
        <v>1241</v>
      </c>
      <c r="I20" s="45" t="s">
        <v>1242</v>
      </c>
      <c r="J20" s="45" t="s">
        <v>1243</v>
      </c>
      <c r="K20" s="45" t="s">
        <v>1244</v>
      </c>
      <c r="L20" s="45" t="s">
        <v>40</v>
      </c>
      <c r="M20" s="45" t="s">
        <v>40</v>
      </c>
      <c r="N20" s="45" t="s">
        <v>1138</v>
      </c>
      <c r="O20" s="45" t="s">
        <v>40</v>
      </c>
      <c r="P20" s="25" t="s">
        <v>276</v>
      </c>
      <c r="Q20" s="25" t="s">
        <v>1245</v>
      </c>
      <c r="R20" s="25" t="n">
        <v>8282</v>
      </c>
      <c r="S20" s="25" t="s">
        <v>44</v>
      </c>
      <c r="T20" s="55" t="n">
        <v>45658</v>
      </c>
      <c r="U20" s="25" t="str">
        <f aca="false">PROAD[[#This Row],[Unidade]]&amp; RIGHT("000" &amp; ROW(), 3)</f>
        <v>PROAD020</v>
      </c>
    </row>
    <row r="21" customFormat="false" ht="13.5" hidden="false" customHeight="true" outlineLevel="0" collapsed="false">
      <c r="A21" s="22" t="s">
        <v>1131</v>
      </c>
      <c r="B21" s="23" t="n">
        <v>1027000</v>
      </c>
      <c r="C21" s="23" t="n">
        <v>10000</v>
      </c>
      <c r="D21" s="24" t="n">
        <v>1</v>
      </c>
      <c r="E21" s="25" t="s">
        <v>1246</v>
      </c>
      <c r="F21" s="25" t="s">
        <v>267</v>
      </c>
      <c r="G21" s="45" t="s">
        <v>1247</v>
      </c>
      <c r="H21" s="45" t="s">
        <v>1248</v>
      </c>
      <c r="I21" s="45" t="s">
        <v>1249</v>
      </c>
      <c r="J21" s="45" t="s">
        <v>1250</v>
      </c>
      <c r="K21" s="45" t="s">
        <v>1251</v>
      </c>
      <c r="L21" s="45" t="s">
        <v>40</v>
      </c>
      <c r="M21" s="45" t="s">
        <v>40</v>
      </c>
      <c r="N21" s="45" t="s">
        <v>1138</v>
      </c>
      <c r="O21" s="45" t="s">
        <v>40</v>
      </c>
      <c r="P21" s="25" t="s">
        <v>276</v>
      </c>
      <c r="Q21" s="25" t="s">
        <v>1252</v>
      </c>
      <c r="R21" s="25" t="n">
        <v>8282</v>
      </c>
      <c r="S21" s="25" t="s">
        <v>44</v>
      </c>
      <c r="T21" s="55" t="n">
        <v>45658</v>
      </c>
      <c r="U21" s="25" t="str">
        <f aca="false">PROAD[[#This Row],[Unidade]]&amp; RIGHT("000" &amp; ROW(), 3)</f>
        <v>PROAD021</v>
      </c>
    </row>
    <row r="22" s="25" customFormat="true" ht="13.5" hidden="false" customHeight="true" outlineLevel="0" collapsed="false">
      <c r="A22" s="22" t="s">
        <v>1131</v>
      </c>
      <c r="B22" s="23"/>
      <c r="C22" s="23"/>
      <c r="D22" s="70"/>
      <c r="G22" s="45"/>
      <c r="H22" s="45"/>
      <c r="I22" s="45"/>
      <c r="J22" s="45"/>
      <c r="K22" s="45"/>
      <c r="L22" s="45"/>
      <c r="M22" s="45"/>
      <c r="N22" s="45"/>
      <c r="O22" s="45"/>
      <c r="U22" s="71" t="str">
        <f aca="false">PROAD[[#This Row],[Unidade]]&amp; RIGHT("000" &amp; ROW(), 3)</f>
        <v>PROAD022</v>
      </c>
    </row>
    <row r="23" customFormat="false" ht="13.5" hidden="false" customHeight="true" outlineLevel="0" collapsed="false">
      <c r="A23" s="22" t="s">
        <v>1131</v>
      </c>
      <c r="B23" s="23"/>
      <c r="C23" s="23"/>
      <c r="D23" s="24"/>
      <c r="G23" s="45"/>
      <c r="H23" s="45"/>
      <c r="I23" s="45"/>
      <c r="J23" s="45"/>
      <c r="K23" s="45"/>
      <c r="L23" s="45"/>
      <c r="M23" s="45"/>
      <c r="N23" s="45"/>
      <c r="O23" s="45"/>
      <c r="U23" s="25" t="str">
        <f aca="false">PROAD[[#This Row],[Unidade]]&amp; RIGHT("000" &amp; ROW(), 3)</f>
        <v>PROAD023</v>
      </c>
    </row>
    <row r="24" customFormat="false" ht="13.5" hidden="false" customHeight="true" outlineLevel="0" collapsed="false">
      <c r="A24" s="22" t="s">
        <v>1131</v>
      </c>
      <c r="B24" s="23"/>
      <c r="C24" s="23"/>
      <c r="D24" s="24"/>
      <c r="G24" s="45"/>
      <c r="H24" s="45"/>
      <c r="I24" s="45"/>
      <c r="J24" s="45"/>
      <c r="K24" s="45"/>
      <c r="L24" s="45"/>
      <c r="M24" s="45"/>
      <c r="N24" s="45"/>
      <c r="O24" s="45"/>
      <c r="U24" s="25" t="str">
        <f aca="false">PROAD[[#This Row],[Unidade]]&amp; RIGHT("000" &amp; ROW(), 3)</f>
        <v>PROAD024</v>
      </c>
    </row>
    <row r="25" customFormat="false" ht="13.5" hidden="false" customHeight="true" outlineLevel="0" collapsed="false">
      <c r="A25" s="22" t="s">
        <v>1131</v>
      </c>
      <c r="B25" s="23"/>
      <c r="C25" s="23"/>
      <c r="D25" s="24"/>
      <c r="G25" s="45"/>
      <c r="H25" s="45"/>
      <c r="I25" s="45"/>
      <c r="J25" s="45"/>
      <c r="K25" s="45"/>
      <c r="L25" s="45"/>
      <c r="M25" s="45"/>
      <c r="N25" s="45"/>
      <c r="O25" s="45"/>
      <c r="U25" s="25" t="str">
        <f aca="false">PROAD[[#This Row],[Unidade]]&amp; RIGHT("000" &amp; ROW(), 3)</f>
        <v>PROAD025</v>
      </c>
    </row>
    <row r="26" customFormat="false" ht="13.5" hidden="false" customHeight="true" outlineLevel="0" collapsed="false">
      <c r="A26" s="22" t="s">
        <v>1131</v>
      </c>
      <c r="B26" s="23"/>
      <c r="C26" s="23"/>
      <c r="D26" s="24"/>
      <c r="G26" s="45"/>
      <c r="H26" s="45"/>
      <c r="I26" s="45"/>
      <c r="J26" s="45"/>
      <c r="K26" s="45"/>
      <c r="L26" s="45"/>
      <c r="M26" s="45"/>
      <c r="N26" s="45"/>
      <c r="O26" s="45"/>
      <c r="U26" s="25" t="str">
        <f aca="false">PROAD[[#This Row],[Unidade]]&amp; RIGHT("000" &amp; ROW(), 3)</f>
        <v>PROAD026</v>
      </c>
    </row>
    <row r="27" customFormat="false" ht="13.5" hidden="false" customHeight="true" outlineLevel="0" collapsed="false">
      <c r="A27" s="22" t="s">
        <v>1131</v>
      </c>
      <c r="B27" s="23"/>
      <c r="C27" s="23"/>
      <c r="D27" s="24"/>
      <c r="G27" s="45"/>
      <c r="H27" s="45"/>
      <c r="I27" s="45"/>
      <c r="J27" s="45"/>
      <c r="K27" s="45"/>
      <c r="L27" s="45"/>
      <c r="M27" s="45"/>
      <c r="N27" s="45"/>
      <c r="O27" s="45"/>
      <c r="U27" s="25" t="str">
        <f aca="false">PROAD[[#This Row],[Unidade]]&amp; RIGHT("000" &amp; ROW(), 3)</f>
        <v>PROAD027</v>
      </c>
    </row>
    <row r="28" customFormat="false" ht="13.5" hidden="false" customHeight="true" outlineLevel="0" collapsed="false">
      <c r="A28" s="22" t="s">
        <v>1131</v>
      </c>
      <c r="B28" s="23"/>
      <c r="C28" s="23"/>
      <c r="D28" s="24"/>
      <c r="G28" s="45"/>
      <c r="H28" s="45"/>
      <c r="I28" s="45"/>
      <c r="J28" s="45"/>
      <c r="K28" s="45"/>
      <c r="L28" s="45"/>
      <c r="M28" s="45"/>
      <c r="N28" s="45"/>
      <c r="O28" s="45"/>
      <c r="U28" s="25" t="str">
        <f aca="false">PROAD[[#This Row],[Unidade]]&amp; RIGHT("000" &amp; ROW(), 3)</f>
        <v>PROAD028</v>
      </c>
    </row>
    <row r="29" customFormat="false" ht="13.5" hidden="false" customHeight="true" outlineLevel="0" collapsed="false">
      <c r="A29" s="22" t="s">
        <v>1131</v>
      </c>
      <c r="B29" s="23"/>
      <c r="C29" s="23"/>
      <c r="D29" s="24"/>
      <c r="G29" s="45"/>
      <c r="H29" s="45"/>
      <c r="I29" s="45"/>
      <c r="J29" s="45"/>
      <c r="K29" s="45"/>
      <c r="L29" s="45"/>
      <c r="M29" s="45"/>
      <c r="N29" s="45"/>
      <c r="O29" s="45"/>
      <c r="U29" s="25" t="str">
        <f aca="false">PROAD[[#This Row],[Unidade]]&amp; RIGHT("000" &amp; ROW(), 3)</f>
        <v>PROAD029</v>
      </c>
    </row>
    <row r="30" customFormat="false" ht="13.5" hidden="false" customHeight="true" outlineLevel="0" collapsed="false">
      <c r="A30" s="22" t="s">
        <v>1131</v>
      </c>
      <c r="B30" s="23"/>
      <c r="C30" s="23"/>
      <c r="D30" s="24"/>
      <c r="G30" s="45"/>
      <c r="H30" s="45"/>
      <c r="I30" s="45"/>
      <c r="J30" s="45"/>
      <c r="K30" s="45"/>
      <c r="L30" s="45"/>
      <c r="M30" s="45"/>
      <c r="N30" s="45"/>
      <c r="O30" s="45"/>
      <c r="U30" s="25" t="str">
        <f aca="false">PROAD[[#This Row],[Unidade]]&amp; RIGHT("000" &amp; ROW(), 3)</f>
        <v>PROAD030</v>
      </c>
    </row>
    <row r="31" customFormat="false" ht="13.5" hidden="false" customHeight="true" outlineLevel="0" collapsed="false">
      <c r="A31" s="22" t="s">
        <v>1131</v>
      </c>
      <c r="B31" s="23"/>
      <c r="C31" s="23"/>
      <c r="D31" s="24"/>
      <c r="G31" s="45"/>
      <c r="H31" s="45"/>
      <c r="I31" s="45"/>
      <c r="J31" s="45"/>
      <c r="K31" s="45"/>
      <c r="L31" s="45"/>
      <c r="M31" s="45"/>
      <c r="N31" s="45"/>
      <c r="O31" s="45"/>
      <c r="U31" s="25" t="str">
        <f aca="false">PROAD[[#This Row],[Unidade]]&amp; RIGHT("000" &amp; ROW(), 3)</f>
        <v>PROAD031</v>
      </c>
    </row>
    <row r="32" customFormat="false" ht="13.5" hidden="false" customHeight="true" outlineLevel="0" collapsed="false">
      <c r="A32" s="22" t="s">
        <v>1131</v>
      </c>
      <c r="B32" s="23"/>
      <c r="C32" s="23"/>
      <c r="D32" s="24"/>
      <c r="G32" s="45"/>
      <c r="H32" s="45"/>
      <c r="I32" s="45"/>
      <c r="J32" s="45"/>
      <c r="K32" s="45"/>
      <c r="L32" s="45"/>
      <c r="M32" s="45"/>
      <c r="N32" s="45"/>
      <c r="O32" s="45"/>
      <c r="U32" s="25" t="str">
        <f aca="false">PROAD[[#This Row],[Unidade]]&amp; RIGHT("000" &amp; ROW(), 3)</f>
        <v>PROAD032</v>
      </c>
    </row>
    <row r="33" customFormat="false" ht="13.5" hidden="false" customHeight="true" outlineLevel="0" collapsed="false">
      <c r="A33" s="22" t="s">
        <v>1131</v>
      </c>
      <c r="B33" s="23"/>
      <c r="C33" s="23"/>
      <c r="D33" s="24"/>
      <c r="G33" s="45"/>
      <c r="H33" s="45"/>
      <c r="I33" s="45"/>
      <c r="J33" s="45"/>
      <c r="K33" s="45"/>
      <c r="L33" s="45"/>
      <c r="M33" s="45"/>
      <c r="N33" s="45"/>
      <c r="O33" s="45"/>
      <c r="U33" s="25" t="str">
        <f aca="false">PROAD[[#This Row],[Unidade]]&amp; RIGHT("000" &amp; ROW(), 3)</f>
        <v>PROAD033</v>
      </c>
    </row>
    <row r="34" customFormat="false" ht="13.5" hidden="false" customHeight="true" outlineLevel="0" collapsed="false">
      <c r="A34" s="22" t="s">
        <v>1131</v>
      </c>
      <c r="B34" s="23"/>
      <c r="C34" s="23"/>
      <c r="D34" s="24"/>
      <c r="G34" s="45"/>
      <c r="H34" s="45"/>
      <c r="I34" s="45"/>
      <c r="J34" s="45"/>
      <c r="K34" s="45"/>
      <c r="L34" s="45"/>
      <c r="M34" s="45"/>
      <c r="N34" s="45"/>
      <c r="O34" s="45"/>
      <c r="U34" s="25" t="str">
        <f aca="false">PROAD[[#This Row],[Unidade]]&amp; RIGHT("000" &amp; ROW(), 3)</f>
        <v>PROAD034</v>
      </c>
    </row>
    <row r="35" customFormat="false" ht="13.5" hidden="false" customHeight="true" outlineLevel="0" collapsed="false">
      <c r="A35" s="22" t="s">
        <v>1131</v>
      </c>
      <c r="B35" s="23"/>
      <c r="C35" s="23"/>
      <c r="D35" s="24"/>
      <c r="G35" s="45"/>
      <c r="H35" s="45"/>
      <c r="I35" s="45"/>
      <c r="J35" s="45"/>
      <c r="K35" s="45"/>
      <c r="L35" s="45"/>
      <c r="M35" s="45"/>
      <c r="N35" s="45"/>
      <c r="O35" s="45"/>
      <c r="U35" s="25" t="str">
        <f aca="false">PROAD[[#This Row],[Unidade]]&amp; RIGHT("000" &amp; ROW(), 3)</f>
        <v>PROAD035</v>
      </c>
    </row>
    <row r="36" customFormat="false" ht="13.5" hidden="false" customHeight="true" outlineLevel="0" collapsed="false">
      <c r="A36" s="22" t="s">
        <v>1131</v>
      </c>
      <c r="B36" s="23"/>
      <c r="C36" s="23"/>
      <c r="D36" s="24"/>
      <c r="G36" s="45"/>
      <c r="H36" s="45"/>
      <c r="I36" s="45"/>
      <c r="J36" s="45"/>
      <c r="K36" s="45"/>
      <c r="L36" s="45"/>
      <c r="M36" s="45"/>
      <c r="N36" s="45"/>
      <c r="O36" s="45"/>
      <c r="U36" s="25" t="str">
        <f aca="false">PROAD[[#This Row],[Unidade]]&amp; RIGHT("000" &amp; ROW(), 3)</f>
        <v>PROAD036</v>
      </c>
    </row>
    <row r="37" customFormat="false" ht="13.5" hidden="false" customHeight="true" outlineLevel="0" collapsed="false">
      <c r="A37" s="22" t="s">
        <v>1131</v>
      </c>
      <c r="B37" s="23"/>
      <c r="C37" s="23"/>
      <c r="D37" s="24"/>
      <c r="G37" s="45"/>
      <c r="H37" s="45"/>
      <c r="I37" s="45"/>
      <c r="J37" s="45"/>
      <c r="K37" s="45"/>
      <c r="L37" s="45"/>
      <c r="M37" s="45"/>
      <c r="N37" s="45"/>
      <c r="O37" s="45"/>
      <c r="U37" s="25" t="str">
        <f aca="false">PROAD[[#This Row],[Unidade]]&amp; RIGHT("000" &amp; ROW(), 3)</f>
        <v>PROAD037</v>
      </c>
    </row>
    <row r="38" customFormat="false" ht="13.5" hidden="false" customHeight="true" outlineLevel="0" collapsed="false">
      <c r="A38" s="22" t="s">
        <v>1131</v>
      </c>
      <c r="B38" s="23"/>
      <c r="C38" s="23"/>
      <c r="D38" s="24"/>
      <c r="G38" s="45"/>
      <c r="H38" s="45"/>
      <c r="I38" s="45"/>
      <c r="J38" s="45"/>
      <c r="K38" s="45"/>
      <c r="L38" s="45"/>
      <c r="M38" s="45"/>
      <c r="N38" s="45"/>
      <c r="O38" s="45"/>
      <c r="U38" s="25" t="str">
        <f aca="false">PROAD[[#This Row],[Unidade]]&amp; RIGHT("000" &amp; ROW(), 3)</f>
        <v>PROAD038</v>
      </c>
    </row>
    <row r="39" customFormat="false" ht="13.5" hidden="false" customHeight="true" outlineLevel="0" collapsed="false">
      <c r="A39" s="22" t="s">
        <v>1131</v>
      </c>
      <c r="B39" s="23"/>
      <c r="C39" s="23"/>
      <c r="D39" s="24"/>
      <c r="G39" s="45"/>
      <c r="H39" s="45"/>
      <c r="I39" s="45"/>
      <c r="J39" s="45"/>
      <c r="K39" s="45"/>
      <c r="L39" s="45"/>
      <c r="M39" s="45"/>
      <c r="N39" s="45"/>
      <c r="O39" s="45"/>
      <c r="U39" s="25" t="str">
        <f aca="false">PROAD[[#This Row],[Unidade]]&amp; RIGHT("000" &amp; ROW(), 3)</f>
        <v>PROAD039</v>
      </c>
    </row>
    <row r="40" customFormat="false" ht="13.5" hidden="false" customHeight="true" outlineLevel="0" collapsed="false">
      <c r="A40" s="22" t="s">
        <v>1131</v>
      </c>
      <c r="B40" s="23"/>
      <c r="C40" s="23"/>
      <c r="D40" s="24"/>
      <c r="G40" s="45"/>
      <c r="H40" s="45"/>
      <c r="I40" s="45"/>
      <c r="J40" s="45"/>
      <c r="K40" s="45"/>
      <c r="L40" s="45"/>
      <c r="M40" s="45"/>
      <c r="N40" s="45"/>
      <c r="O40" s="45"/>
      <c r="U40" s="25" t="str">
        <f aca="false">PROAD[[#This Row],[Unidade]]&amp; RIGHT("000" &amp; ROW(), 3)</f>
        <v>PROAD040</v>
      </c>
    </row>
    <row r="41" customFormat="false" ht="13.5" hidden="false" customHeight="true" outlineLevel="0" collapsed="false">
      <c r="A41" s="22" t="s">
        <v>1131</v>
      </c>
      <c r="B41" s="23"/>
      <c r="C41" s="23"/>
      <c r="D41" s="24"/>
      <c r="G41" s="45"/>
      <c r="H41" s="45"/>
      <c r="I41" s="45"/>
      <c r="J41" s="45"/>
      <c r="K41" s="45"/>
      <c r="L41" s="45"/>
      <c r="M41" s="45"/>
      <c r="N41" s="45"/>
      <c r="O41" s="45"/>
      <c r="U41" s="25" t="str">
        <f aca="false">PROAD[[#This Row],[Unidade]]&amp; RIGHT("000" &amp; ROW(), 3)</f>
        <v>PROAD041</v>
      </c>
    </row>
    <row r="42" customFormat="false" ht="13.5" hidden="false" customHeight="true" outlineLevel="0" collapsed="false">
      <c r="A42" s="22" t="s">
        <v>1131</v>
      </c>
      <c r="B42" s="23"/>
      <c r="C42" s="23"/>
      <c r="D42" s="24"/>
      <c r="G42" s="45"/>
      <c r="H42" s="45"/>
      <c r="I42" s="45"/>
      <c r="J42" s="45"/>
      <c r="K42" s="45"/>
      <c r="L42" s="45"/>
      <c r="M42" s="45"/>
      <c r="N42" s="45"/>
      <c r="O42" s="45"/>
      <c r="U42" s="25" t="str">
        <f aca="false">PROAD[[#This Row],[Unidade]]&amp; RIGHT("000" &amp; ROW(), 3)</f>
        <v>PROAD042</v>
      </c>
    </row>
    <row r="43" customFormat="false" ht="13.5" hidden="false" customHeight="true" outlineLevel="0" collapsed="false">
      <c r="A43" s="22" t="s">
        <v>1131</v>
      </c>
      <c r="B43" s="23"/>
      <c r="C43" s="23"/>
      <c r="D43" s="24"/>
      <c r="G43" s="45"/>
      <c r="H43" s="45"/>
      <c r="I43" s="45"/>
      <c r="J43" s="45"/>
      <c r="K43" s="45"/>
      <c r="L43" s="45"/>
      <c r="M43" s="45"/>
      <c r="N43" s="45"/>
      <c r="O43" s="45"/>
      <c r="U43" s="25" t="str">
        <f aca="false">PROAD[[#This Row],[Unidade]]&amp; RIGHT("000" &amp; ROW(), 3)</f>
        <v>PROAD043</v>
      </c>
    </row>
    <row r="44" customFormat="false" ht="13.5" hidden="false" customHeight="true" outlineLevel="0" collapsed="false">
      <c r="A44" s="22" t="s">
        <v>1131</v>
      </c>
      <c r="B44" s="23"/>
      <c r="C44" s="23"/>
      <c r="D44" s="24"/>
      <c r="G44" s="45"/>
      <c r="H44" s="45"/>
      <c r="I44" s="45"/>
      <c r="J44" s="45"/>
      <c r="K44" s="45"/>
      <c r="L44" s="45"/>
      <c r="M44" s="45"/>
      <c r="N44" s="45"/>
      <c r="O44" s="45"/>
      <c r="U44" s="25" t="str">
        <f aca="false">PROAD[[#This Row],[Unidade]]&amp; RIGHT("000" &amp; ROW(), 3)</f>
        <v>PROAD044</v>
      </c>
    </row>
    <row r="45" customFormat="false" ht="13.5" hidden="false" customHeight="true" outlineLevel="0" collapsed="false">
      <c r="A45" s="22" t="s">
        <v>1131</v>
      </c>
      <c r="B45" s="23"/>
      <c r="C45" s="23"/>
      <c r="D45" s="24"/>
      <c r="G45" s="45"/>
      <c r="H45" s="45"/>
      <c r="I45" s="45"/>
      <c r="J45" s="45"/>
      <c r="K45" s="45"/>
      <c r="L45" s="45"/>
      <c r="M45" s="45"/>
      <c r="N45" s="45"/>
      <c r="O45" s="45"/>
      <c r="U45" s="25" t="str">
        <f aca="false">PROAD[[#This Row],[Unidade]]&amp; RIGHT("000" &amp; ROW(), 3)</f>
        <v>PROAD045</v>
      </c>
    </row>
    <row r="46" customFormat="false" ht="13.5" hidden="false" customHeight="true" outlineLevel="0" collapsed="false">
      <c r="A46" s="22" t="s">
        <v>1131</v>
      </c>
      <c r="B46" s="23"/>
      <c r="C46" s="23"/>
      <c r="D46" s="24"/>
      <c r="G46" s="45"/>
      <c r="H46" s="45"/>
      <c r="I46" s="45"/>
      <c r="J46" s="45"/>
      <c r="K46" s="45"/>
      <c r="L46" s="45"/>
      <c r="M46" s="45"/>
      <c r="N46" s="45"/>
      <c r="O46" s="45"/>
      <c r="U46" s="25" t="str">
        <f aca="false">PROAD[[#This Row],[Unidade]]&amp; RIGHT("000" &amp; ROW(), 3)</f>
        <v>PROAD046</v>
      </c>
    </row>
    <row r="47" customFormat="false" ht="13.5" hidden="false" customHeight="true" outlineLevel="0" collapsed="false">
      <c r="A47" s="22" t="s">
        <v>1131</v>
      </c>
      <c r="B47" s="23"/>
      <c r="C47" s="23"/>
      <c r="D47" s="24"/>
      <c r="G47" s="45"/>
      <c r="H47" s="45"/>
      <c r="I47" s="45"/>
      <c r="J47" s="45"/>
      <c r="K47" s="45"/>
      <c r="L47" s="45"/>
      <c r="M47" s="45"/>
      <c r="N47" s="45"/>
      <c r="O47" s="45"/>
      <c r="U47" s="25" t="str">
        <f aca="false">PROAD[[#This Row],[Unidade]]&amp; RIGHT("000" &amp; ROW(), 3)</f>
        <v>PROAD047</v>
      </c>
    </row>
    <row r="48" customFormat="false" ht="13.5" hidden="false" customHeight="true" outlineLevel="0" collapsed="false">
      <c r="A48" s="22" t="s">
        <v>1131</v>
      </c>
      <c r="B48" s="23"/>
      <c r="C48" s="23"/>
      <c r="D48" s="24"/>
      <c r="G48" s="45"/>
      <c r="H48" s="45"/>
      <c r="I48" s="45"/>
      <c r="J48" s="45"/>
      <c r="K48" s="45"/>
      <c r="L48" s="45"/>
      <c r="M48" s="45"/>
      <c r="N48" s="45"/>
      <c r="O48" s="45"/>
      <c r="U48" s="25" t="str">
        <f aca="false">PROAD[[#This Row],[Unidade]]&amp; RIGHT("000" &amp; ROW(), 3)</f>
        <v>PROAD048</v>
      </c>
    </row>
    <row r="49" customFormat="false" ht="13.5" hidden="false" customHeight="true" outlineLevel="0" collapsed="false">
      <c r="A49" s="22" t="s">
        <v>1131</v>
      </c>
      <c r="B49" s="23"/>
      <c r="C49" s="23"/>
      <c r="D49" s="24"/>
      <c r="G49" s="45"/>
      <c r="H49" s="45"/>
      <c r="I49" s="45"/>
      <c r="J49" s="45"/>
      <c r="K49" s="45"/>
      <c r="L49" s="45"/>
      <c r="M49" s="45"/>
      <c r="N49" s="45"/>
      <c r="O49" s="45"/>
      <c r="U49" s="25" t="str">
        <f aca="false">PROAD[[#This Row],[Unidade]]&amp; RIGHT("000" &amp; ROW(), 3)</f>
        <v>PROAD049</v>
      </c>
    </row>
    <row r="50" customFormat="false" ht="13.5" hidden="false" customHeight="true" outlineLevel="0" collapsed="false">
      <c r="A50" s="22" t="s">
        <v>1131</v>
      </c>
      <c r="B50" s="23"/>
      <c r="C50" s="23"/>
      <c r="D50" s="24"/>
      <c r="G50" s="45"/>
      <c r="H50" s="45"/>
      <c r="I50" s="45"/>
      <c r="J50" s="45"/>
      <c r="K50" s="45"/>
      <c r="L50" s="45"/>
      <c r="M50" s="45"/>
      <c r="N50" s="45"/>
      <c r="O50" s="45"/>
      <c r="U50" s="25" t="str">
        <f aca="false">PROAD[[#This Row],[Unidade]]&amp; RIGHT("000" &amp; ROW(), 3)</f>
        <v>PROAD050</v>
      </c>
    </row>
  </sheetData>
  <mergeCells count="2">
    <mergeCell ref="E1:K1"/>
    <mergeCell ref="P1:T1"/>
  </mergeCells>
  <conditionalFormatting sqref="B1">
    <cfRule type="cellIs" priority="2" operator="lessThan" aboveAverage="0" equalAverage="0" bottom="0" percent="0" rank="0" text="" dxfId="94">
      <formula>0</formula>
    </cfRule>
  </conditionalFormatting>
  <conditionalFormatting sqref="C1">
    <cfRule type="cellIs" priority="3" operator="lessThan" aboveAverage="0" equalAverage="0" bottom="0" percent="0" rank="0" text="" dxfId="95">
      <formula>0</formula>
    </cfRule>
  </conditionalFormatting>
  <conditionalFormatting sqref="D3:D50">
    <cfRule type="cellIs" priority="4" operator="equal" aboveAverage="0" equalAverage="0" bottom="0" percent="0" rank="0" text="" dxfId="96">
      <formula>3</formula>
    </cfRule>
    <cfRule type="cellIs" priority="5" operator="equal" aboveAverage="0" equalAverage="0" bottom="0" percent="0" rank="0" text="" dxfId="97">
      <formula>2</formula>
    </cfRule>
    <cfRule type="cellIs" priority="6" operator="equal" aboveAverage="0" equalAverage="0" bottom="0" percent="0" rank="0" text="" dxfId="98">
      <formula>1</formula>
    </cfRule>
  </conditionalFormatting>
  <conditionalFormatting sqref="E3:E50">
    <cfRule type="expression" priority="7" aboveAverage="0" equalAverage="0" bottom="0" percent="0" rank="0" text="" dxfId="99">
      <formula>$D3=""</formula>
    </cfRule>
    <cfRule type="expression" priority="8" aboveAverage="0" equalAverage="0" bottom="0" percent="0" rank="0" text="" dxfId="100">
      <formula>$C3=0</formula>
    </cfRule>
    <cfRule type="expression" priority="9" aboveAverage="0" equalAverage="0" bottom="0" percent="0" rank="0" text="" dxfId="101">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6"/>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1" min="1" style="1" width="15.63"/>
    <col collapsed="false" customWidth="false" hidden="false" outlineLevel="0" max="3" min="2" style="2" width="15.63"/>
    <col collapsed="false" customWidth="true" hidden="false" outlineLevel="0" max="4" min="4" style="2" width="4.63"/>
    <col collapsed="false" customWidth="false" hidden="false" outlineLevel="0" max="19" min="5" style="1" width="15.63"/>
    <col collapsed="false" customWidth="false" hidden="false" outlineLevel="0" max="20" min="20" style="4" width="15.63"/>
    <col collapsed="false" customWidth="false" hidden="false" outlineLevel="0" max="1024" min="21" style="1" width="15.63"/>
  </cols>
  <sheetData>
    <row r="1" s="13" customFormat="true" ht="13.5" hidden="false" customHeight="true" outlineLevel="0" collapsed="false">
      <c r="A1" s="5" t="n">
        <v>15452528.21</v>
      </c>
      <c r="B1" s="40" t="n">
        <f aca="false">SUM(B3:B99)</f>
        <v>2022581.79</v>
      </c>
      <c r="C1" s="7" t="n">
        <f aca="false">A1-SUM(C3:C99)</f>
        <v>0</v>
      </c>
      <c r="D1" s="8" t="s">
        <v>0</v>
      </c>
      <c r="E1" s="9" t="s">
        <v>1</v>
      </c>
      <c r="F1" s="9"/>
      <c r="G1" s="9"/>
      <c r="H1" s="9"/>
      <c r="I1" s="9"/>
      <c r="J1" s="9"/>
      <c r="K1" s="9"/>
      <c r="L1" s="10" t="s">
        <v>2</v>
      </c>
      <c r="M1" s="10" t="s">
        <v>3</v>
      </c>
      <c r="N1" s="10" t="s">
        <v>4</v>
      </c>
      <c r="O1" s="10" t="s">
        <v>5</v>
      </c>
      <c r="P1" s="11" t="s">
        <v>6</v>
      </c>
      <c r="Q1" s="11"/>
      <c r="R1" s="11"/>
      <c r="S1" s="11"/>
      <c r="T1" s="11"/>
      <c r="U1" s="12" t="s">
        <v>7</v>
      </c>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1253</v>
      </c>
      <c r="B3" s="23" t="n">
        <v>0</v>
      </c>
      <c r="C3" s="23" t="n">
        <v>3800</v>
      </c>
      <c r="D3" s="24" t="n">
        <v>3</v>
      </c>
      <c r="E3" s="25" t="s">
        <v>1254</v>
      </c>
      <c r="F3" s="25" t="s">
        <v>163</v>
      </c>
      <c r="G3" s="45" t="s">
        <v>1255</v>
      </c>
      <c r="H3" s="45" t="s">
        <v>1256</v>
      </c>
      <c r="I3" s="45" t="s">
        <v>1257</v>
      </c>
      <c r="J3" s="45" t="s">
        <v>1258</v>
      </c>
      <c r="K3" s="45" t="s">
        <v>1259</v>
      </c>
      <c r="L3" s="45" t="s">
        <v>1260</v>
      </c>
      <c r="M3" s="45" t="s">
        <v>40</v>
      </c>
      <c r="N3" s="45" t="s">
        <v>1261</v>
      </c>
      <c r="O3" s="45" t="s">
        <v>1262</v>
      </c>
      <c r="P3" s="25" t="s">
        <v>41</v>
      </c>
      <c r="Q3" s="25" t="s">
        <v>1263</v>
      </c>
      <c r="R3" s="25" t="s">
        <v>43</v>
      </c>
      <c r="S3" s="25" t="s">
        <v>44</v>
      </c>
      <c r="T3" s="55" t="n">
        <v>45717</v>
      </c>
      <c r="U3" s="25" t="str">
        <f aca="false">PROAE[[#This Row],[Unidade]]&amp; RIGHT("000" &amp; ROW(), 3)</f>
        <v>PROAE003</v>
      </c>
    </row>
    <row r="4" customFormat="false" ht="13.5" hidden="false" customHeight="true" outlineLevel="0" collapsed="false">
      <c r="A4" s="22" t="s">
        <v>1253</v>
      </c>
      <c r="B4" s="23" t="n">
        <v>0</v>
      </c>
      <c r="C4" s="23" t="n">
        <v>25000</v>
      </c>
      <c r="D4" s="24" t="n">
        <v>3</v>
      </c>
      <c r="E4" s="25" t="s">
        <v>1254</v>
      </c>
      <c r="F4" s="25" t="s">
        <v>194</v>
      </c>
      <c r="G4" s="45" t="s">
        <v>1255</v>
      </c>
      <c r="H4" s="45" t="s">
        <v>1264</v>
      </c>
      <c r="I4" s="45" t="s">
        <v>1265</v>
      </c>
      <c r="J4" s="45" t="s">
        <v>1266</v>
      </c>
      <c r="K4" s="45" t="s">
        <v>1259</v>
      </c>
      <c r="L4" s="45" t="s">
        <v>1260</v>
      </c>
      <c r="M4" s="45" t="s">
        <v>40</v>
      </c>
      <c r="N4" s="45" t="s">
        <v>1261</v>
      </c>
      <c r="O4" s="45" t="s">
        <v>1262</v>
      </c>
      <c r="P4" s="25" t="s">
        <v>41</v>
      </c>
      <c r="Q4" s="25" t="s">
        <v>1267</v>
      </c>
      <c r="R4" s="25" t="s">
        <v>43</v>
      </c>
      <c r="S4" s="25" t="s">
        <v>44</v>
      </c>
      <c r="T4" s="55" t="n">
        <v>45717</v>
      </c>
      <c r="U4" s="25" t="str">
        <f aca="false">PROAE[[#This Row],[Unidade]]&amp; RIGHT("000" &amp; ROW(), 3)</f>
        <v>PROAE004</v>
      </c>
    </row>
    <row r="5" customFormat="false" ht="13.5" hidden="false" customHeight="true" outlineLevel="0" collapsed="false">
      <c r="A5" s="22" t="s">
        <v>1253</v>
      </c>
      <c r="B5" s="23" t="n">
        <v>0</v>
      </c>
      <c r="C5" s="23" t="n">
        <v>10640</v>
      </c>
      <c r="D5" s="24" t="n">
        <v>3</v>
      </c>
      <c r="E5" s="25" t="s">
        <v>1254</v>
      </c>
      <c r="F5" s="25" t="s">
        <v>163</v>
      </c>
      <c r="G5" s="45" t="s">
        <v>1255</v>
      </c>
      <c r="H5" s="45" t="s">
        <v>1268</v>
      </c>
      <c r="I5" s="45" t="s">
        <v>1269</v>
      </c>
      <c r="J5" s="45" t="s">
        <v>1270</v>
      </c>
      <c r="K5" s="45" t="s">
        <v>1271</v>
      </c>
      <c r="L5" s="45" t="s">
        <v>1260</v>
      </c>
      <c r="M5" s="45" t="s">
        <v>40</v>
      </c>
      <c r="N5" s="45" t="s">
        <v>1261</v>
      </c>
      <c r="O5" s="45" t="s">
        <v>1262</v>
      </c>
      <c r="P5" s="25" t="s">
        <v>41</v>
      </c>
      <c r="Q5" s="25" t="s">
        <v>1263</v>
      </c>
      <c r="R5" s="25" t="s">
        <v>43</v>
      </c>
      <c r="S5" s="25" t="s">
        <v>44</v>
      </c>
      <c r="T5" s="55" t="n">
        <v>45717</v>
      </c>
      <c r="U5" s="25" t="str">
        <f aca="false">PROAE[[#This Row],[Unidade]]&amp; RIGHT("000" &amp; ROW(), 3)</f>
        <v>PROAE005</v>
      </c>
    </row>
    <row r="6" customFormat="false" ht="13.5" hidden="false" customHeight="true" outlineLevel="0" collapsed="false">
      <c r="A6" s="22" t="s">
        <v>1253</v>
      </c>
      <c r="B6" s="23" t="n">
        <v>10000</v>
      </c>
      <c r="C6" s="23" t="n">
        <v>15000</v>
      </c>
      <c r="D6" s="24" t="n">
        <v>3</v>
      </c>
      <c r="E6" s="25" t="s">
        <v>1272</v>
      </c>
      <c r="F6" s="25" t="s">
        <v>267</v>
      </c>
      <c r="G6" s="45" t="s">
        <v>1273</v>
      </c>
      <c r="H6" s="45" t="s">
        <v>1274</v>
      </c>
      <c r="I6" s="45" t="s">
        <v>1275</v>
      </c>
      <c r="J6" s="45" t="s">
        <v>1276</v>
      </c>
      <c r="K6" s="45" t="s">
        <v>1277</v>
      </c>
      <c r="L6" s="45" t="s">
        <v>1278</v>
      </c>
      <c r="M6" s="45" t="s">
        <v>40</v>
      </c>
      <c r="N6" s="45" t="s">
        <v>1261</v>
      </c>
      <c r="O6" s="45" t="s">
        <v>1262</v>
      </c>
      <c r="P6" s="25" t="s">
        <v>41</v>
      </c>
      <c r="Q6" s="25" t="s">
        <v>1267</v>
      </c>
      <c r="R6" s="25" t="s">
        <v>43</v>
      </c>
      <c r="S6" s="25" t="s">
        <v>44</v>
      </c>
      <c r="T6" s="55" t="n">
        <v>45658</v>
      </c>
      <c r="U6" s="25" t="str">
        <f aca="false">PROAE[[#This Row],[Unidade]]&amp; RIGHT("000" &amp; ROW(), 3)</f>
        <v>PROAE006</v>
      </c>
    </row>
    <row r="7" customFormat="false" ht="13.5" hidden="false" customHeight="true" outlineLevel="0" collapsed="false">
      <c r="A7" s="22" t="s">
        <v>1253</v>
      </c>
      <c r="B7" s="23" t="n">
        <v>300000</v>
      </c>
      <c r="C7" s="23" t="n">
        <v>100000</v>
      </c>
      <c r="D7" s="24" t="n">
        <v>2</v>
      </c>
      <c r="E7" s="25" t="s">
        <v>1272</v>
      </c>
      <c r="F7" s="25" t="s">
        <v>267</v>
      </c>
      <c r="G7" s="45" t="s">
        <v>1273</v>
      </c>
      <c r="H7" s="45" t="s">
        <v>1279</v>
      </c>
      <c r="I7" s="45" t="s">
        <v>1275</v>
      </c>
      <c r="J7" s="45" t="s">
        <v>1280</v>
      </c>
      <c r="K7" s="45" t="s">
        <v>1281</v>
      </c>
      <c r="L7" s="45" t="s">
        <v>1278</v>
      </c>
      <c r="M7" s="45" t="s">
        <v>40</v>
      </c>
      <c r="N7" s="45" t="s">
        <v>1261</v>
      </c>
      <c r="O7" s="45" t="s">
        <v>1262</v>
      </c>
      <c r="P7" s="25" t="s">
        <v>276</v>
      </c>
      <c r="Q7" s="25" t="s">
        <v>1267</v>
      </c>
      <c r="R7" s="25" t="n">
        <v>8282</v>
      </c>
      <c r="S7" s="25" t="s">
        <v>44</v>
      </c>
      <c r="T7" s="55" t="n">
        <v>45658</v>
      </c>
      <c r="U7" s="25" t="str">
        <f aca="false">PROAE[[#This Row],[Unidade]]&amp; RIGHT("000" &amp; ROW(), 3)</f>
        <v>PROAE007</v>
      </c>
    </row>
    <row r="8" customFormat="false" ht="13.5" hidden="false" customHeight="true" outlineLevel="0" collapsed="false">
      <c r="A8" s="22" t="s">
        <v>1253</v>
      </c>
      <c r="B8" s="23" t="n">
        <v>1089548.46</v>
      </c>
      <c r="C8" s="23" t="n">
        <v>3000269.21</v>
      </c>
      <c r="D8" s="24" t="n">
        <v>1</v>
      </c>
      <c r="E8" s="25" t="s">
        <v>1282</v>
      </c>
      <c r="F8" s="25" t="s">
        <v>46</v>
      </c>
      <c r="G8" s="45" t="s">
        <v>1283</v>
      </c>
      <c r="H8" s="45" t="s">
        <v>1284</v>
      </c>
      <c r="I8" s="45" t="s">
        <v>1285</v>
      </c>
      <c r="J8" s="45" t="s">
        <v>1286</v>
      </c>
      <c r="K8" s="45" t="s">
        <v>1287</v>
      </c>
      <c r="L8" s="45" t="s">
        <v>1278</v>
      </c>
      <c r="M8" s="45" t="s">
        <v>40</v>
      </c>
      <c r="N8" s="45" t="s">
        <v>1261</v>
      </c>
      <c r="O8" s="45" t="s">
        <v>1262</v>
      </c>
      <c r="P8" s="25" t="s">
        <v>41</v>
      </c>
      <c r="Q8" s="25" t="s">
        <v>1288</v>
      </c>
      <c r="R8" s="25" t="s">
        <v>43</v>
      </c>
      <c r="S8" s="25" t="s">
        <v>44</v>
      </c>
      <c r="T8" s="55" t="n">
        <v>45658</v>
      </c>
      <c r="U8" s="25" t="str">
        <f aca="false">PROAE[[#This Row],[Unidade]]&amp; RIGHT("000" &amp; ROW(), 3)</f>
        <v>PROAE008</v>
      </c>
    </row>
    <row r="9" customFormat="false" ht="13.5" hidden="false" customHeight="true" outlineLevel="0" collapsed="false">
      <c r="A9" s="22" t="s">
        <v>1253</v>
      </c>
      <c r="B9" s="23" t="n">
        <v>0</v>
      </c>
      <c r="C9" s="23" t="n">
        <v>1560182.33</v>
      </c>
      <c r="D9" s="24" t="n">
        <v>1</v>
      </c>
      <c r="E9" s="25" t="s">
        <v>1282</v>
      </c>
      <c r="F9" s="25" t="s">
        <v>46</v>
      </c>
      <c r="G9" s="45" t="s">
        <v>1283</v>
      </c>
      <c r="H9" s="45" t="s">
        <v>1284</v>
      </c>
      <c r="I9" s="45" t="s">
        <v>1285</v>
      </c>
      <c r="J9" s="45" t="s">
        <v>1286</v>
      </c>
      <c r="K9" s="45" t="s">
        <v>1287</v>
      </c>
      <c r="L9" s="45" t="s">
        <v>1278</v>
      </c>
      <c r="M9" s="45" t="s">
        <v>40</v>
      </c>
      <c r="N9" s="45" t="s">
        <v>1261</v>
      </c>
      <c r="O9" s="45" t="s">
        <v>1262</v>
      </c>
      <c r="P9" s="25" t="s">
        <v>41</v>
      </c>
      <c r="Q9" s="25" t="s">
        <v>1288</v>
      </c>
      <c r="R9" s="25" t="n">
        <v>4002</v>
      </c>
      <c r="S9" s="25" t="s">
        <v>44</v>
      </c>
      <c r="T9" s="55" t="n">
        <v>45658</v>
      </c>
      <c r="U9" s="25" t="str">
        <f aca="false">PROAE[[#This Row],[Unidade]]&amp; RIGHT("000" &amp; ROW(), 3)</f>
        <v>PROAE009</v>
      </c>
    </row>
    <row r="10" customFormat="false" ht="13.5" hidden="false" customHeight="true" outlineLevel="0" collapsed="false">
      <c r="A10" s="22" t="s">
        <v>1253</v>
      </c>
      <c r="B10" s="23" t="n">
        <v>441333.33</v>
      </c>
      <c r="C10" s="23" t="n">
        <v>10158666.67</v>
      </c>
      <c r="D10" s="24" t="n">
        <v>1</v>
      </c>
      <c r="E10" s="25" t="s">
        <v>1289</v>
      </c>
      <c r="F10" s="25" t="s">
        <v>31</v>
      </c>
      <c r="G10" s="45" t="s">
        <v>1290</v>
      </c>
      <c r="H10" s="45" t="s">
        <v>1291</v>
      </c>
      <c r="I10" s="45" t="s">
        <v>1292</v>
      </c>
      <c r="J10" s="45" t="s">
        <v>1293</v>
      </c>
      <c r="K10" s="45" t="s">
        <v>1294</v>
      </c>
      <c r="L10" s="45" t="s">
        <v>1295</v>
      </c>
      <c r="M10" s="45" t="s">
        <v>40</v>
      </c>
      <c r="N10" s="45" t="s">
        <v>1261</v>
      </c>
      <c r="O10" s="45" t="s">
        <v>1262</v>
      </c>
      <c r="P10" s="25" t="s">
        <v>41</v>
      </c>
      <c r="Q10" s="25" t="s">
        <v>1296</v>
      </c>
      <c r="R10" s="25" t="n">
        <v>4002</v>
      </c>
      <c r="S10" s="25" t="s">
        <v>44</v>
      </c>
      <c r="T10" s="55" t="n">
        <v>45658</v>
      </c>
      <c r="U10" s="25" t="str">
        <f aca="false">PROAE[[#This Row],[Unidade]]&amp; RIGHT("000" &amp; ROW(), 3)</f>
        <v>PROAE010</v>
      </c>
    </row>
    <row r="11" customFormat="false" ht="13.5" hidden="false" customHeight="true" outlineLevel="0" collapsed="false">
      <c r="A11" s="22" t="s">
        <v>1253</v>
      </c>
      <c r="B11" s="23" t="n">
        <v>0</v>
      </c>
      <c r="C11" s="23" t="n">
        <v>50400</v>
      </c>
      <c r="D11" s="24" t="n">
        <v>3</v>
      </c>
      <c r="E11" s="25" t="s">
        <v>1297</v>
      </c>
      <c r="F11" s="25" t="s">
        <v>31</v>
      </c>
      <c r="G11" s="45" t="s">
        <v>1298</v>
      </c>
      <c r="H11" s="45" t="s">
        <v>1299</v>
      </c>
      <c r="I11" s="45" t="s">
        <v>31</v>
      </c>
      <c r="J11" s="45" t="s">
        <v>1300</v>
      </c>
      <c r="K11" s="45" t="s">
        <v>1301</v>
      </c>
      <c r="L11" s="45" t="s">
        <v>1302</v>
      </c>
      <c r="M11" s="45" t="s">
        <v>40</v>
      </c>
      <c r="N11" s="45" t="s">
        <v>1261</v>
      </c>
      <c r="O11" s="45" t="s">
        <v>1262</v>
      </c>
      <c r="P11" s="25" t="s">
        <v>41</v>
      </c>
      <c r="Q11" s="25" t="s">
        <v>1303</v>
      </c>
      <c r="R11" s="25" t="n">
        <v>4002</v>
      </c>
      <c r="S11" s="25" t="s">
        <v>44</v>
      </c>
      <c r="T11" s="55" t="n">
        <v>45689</v>
      </c>
      <c r="U11" s="25" t="str">
        <f aca="false">PROAE[[#This Row],[Unidade]]&amp; RIGHT("000" &amp; ROW(), 3)</f>
        <v>PROAE011</v>
      </c>
    </row>
    <row r="12" customFormat="false" ht="13.5" hidden="false" customHeight="true" outlineLevel="0" collapsed="false">
      <c r="A12" s="22" t="s">
        <v>1253</v>
      </c>
      <c r="B12" s="23" t="n">
        <v>0</v>
      </c>
      <c r="C12" s="23" t="n">
        <v>36000</v>
      </c>
      <c r="D12" s="24" t="n">
        <v>3</v>
      </c>
      <c r="E12" s="25" t="s">
        <v>1304</v>
      </c>
      <c r="F12" s="25" t="s">
        <v>31</v>
      </c>
      <c r="G12" s="45" t="s">
        <v>1305</v>
      </c>
      <c r="H12" s="45" t="s">
        <v>1306</v>
      </c>
      <c r="I12" s="45" t="s">
        <v>1307</v>
      </c>
      <c r="J12" s="45" t="s">
        <v>1308</v>
      </c>
      <c r="K12" s="45" t="s">
        <v>1309</v>
      </c>
      <c r="L12" s="45" t="s">
        <v>1310</v>
      </c>
      <c r="M12" s="45" t="s">
        <v>40</v>
      </c>
      <c r="N12" s="45" t="s">
        <v>1261</v>
      </c>
      <c r="O12" s="45" t="s">
        <v>1262</v>
      </c>
      <c r="P12" s="25" t="s">
        <v>41</v>
      </c>
      <c r="Q12" s="25" t="s">
        <v>1311</v>
      </c>
      <c r="R12" s="25" t="s">
        <v>43</v>
      </c>
      <c r="S12" s="25" t="s">
        <v>44</v>
      </c>
      <c r="T12" s="55" t="n">
        <v>45658</v>
      </c>
      <c r="U12" s="25" t="str">
        <f aca="false">PROAE[[#This Row],[Unidade]]&amp; RIGHT("000" &amp; ROW(), 3)</f>
        <v>PROAE012</v>
      </c>
    </row>
    <row r="13" customFormat="false" ht="13.5" hidden="false" customHeight="true" outlineLevel="0" collapsed="false">
      <c r="A13" s="22" t="s">
        <v>1253</v>
      </c>
      <c r="B13" s="23" t="n">
        <v>0</v>
      </c>
      <c r="C13" s="23" t="n">
        <v>26600</v>
      </c>
      <c r="D13" s="24" t="n">
        <v>3</v>
      </c>
      <c r="E13" s="25" t="s">
        <v>1304</v>
      </c>
      <c r="F13" s="25" t="s">
        <v>163</v>
      </c>
      <c r="G13" s="45" t="s">
        <v>1305</v>
      </c>
      <c r="H13" s="45" t="s">
        <v>1312</v>
      </c>
      <c r="I13" s="45" t="s">
        <v>163</v>
      </c>
      <c r="J13" s="45" t="s">
        <v>1313</v>
      </c>
      <c r="K13" s="45" t="s">
        <v>1314</v>
      </c>
      <c r="L13" s="45" t="s">
        <v>1302</v>
      </c>
      <c r="M13" s="45" t="s">
        <v>40</v>
      </c>
      <c r="N13" s="45" t="s">
        <v>1261</v>
      </c>
      <c r="O13" s="45" t="s">
        <v>1262</v>
      </c>
      <c r="P13" s="25" t="s">
        <v>41</v>
      </c>
      <c r="Q13" s="25" t="s">
        <v>1263</v>
      </c>
      <c r="R13" s="25" t="s">
        <v>43</v>
      </c>
      <c r="S13" s="25" t="s">
        <v>44</v>
      </c>
      <c r="T13" s="55" t="n">
        <v>45658</v>
      </c>
      <c r="U13" s="25" t="str">
        <f aca="false">PROAE[[#This Row],[Unidade]]&amp; RIGHT("000" &amp; ROW(), 3)</f>
        <v>PROAE013</v>
      </c>
    </row>
    <row r="14" customFormat="false" ht="13.5" hidden="false" customHeight="true" outlineLevel="0" collapsed="false">
      <c r="A14" s="22" t="s">
        <v>1253</v>
      </c>
      <c r="B14" s="23" t="n">
        <v>0</v>
      </c>
      <c r="C14" s="23" t="n">
        <v>10640</v>
      </c>
      <c r="D14" s="24" t="n">
        <v>3</v>
      </c>
      <c r="E14" s="25" t="s">
        <v>1304</v>
      </c>
      <c r="F14" s="25" t="s">
        <v>163</v>
      </c>
      <c r="G14" s="45" t="s">
        <v>1305</v>
      </c>
      <c r="H14" s="45" t="s">
        <v>1315</v>
      </c>
      <c r="I14" s="45" t="s">
        <v>1316</v>
      </c>
      <c r="J14" s="45" t="s">
        <v>1317</v>
      </c>
      <c r="K14" s="45" t="s">
        <v>1318</v>
      </c>
      <c r="L14" s="45" t="s">
        <v>1302</v>
      </c>
      <c r="M14" s="45" t="s">
        <v>40</v>
      </c>
      <c r="N14" s="45" t="s">
        <v>1261</v>
      </c>
      <c r="O14" s="45" t="s">
        <v>1262</v>
      </c>
      <c r="P14" s="25" t="s">
        <v>41</v>
      </c>
      <c r="Q14" s="25" t="s">
        <v>1263</v>
      </c>
      <c r="R14" s="25" t="s">
        <v>43</v>
      </c>
      <c r="S14" s="25" t="s">
        <v>44</v>
      </c>
      <c r="T14" s="55" t="n">
        <v>45658</v>
      </c>
      <c r="U14" s="25" t="str">
        <f aca="false">PROAE[[#This Row],[Unidade]]&amp; RIGHT("000" &amp; ROW(), 3)</f>
        <v>PROAE014</v>
      </c>
    </row>
    <row r="15" customFormat="false" ht="13.5" hidden="false" customHeight="true" outlineLevel="0" collapsed="false">
      <c r="A15" s="22" t="s">
        <v>1253</v>
      </c>
      <c r="B15" s="23" t="n">
        <v>0</v>
      </c>
      <c r="C15" s="23" t="n">
        <v>50000</v>
      </c>
      <c r="D15" s="24" t="n">
        <v>3</v>
      </c>
      <c r="E15" s="25" t="s">
        <v>1304</v>
      </c>
      <c r="F15" s="25" t="s">
        <v>194</v>
      </c>
      <c r="G15" s="45" t="s">
        <v>1305</v>
      </c>
      <c r="H15" s="45" t="s">
        <v>1319</v>
      </c>
      <c r="I15" s="45" t="s">
        <v>1320</v>
      </c>
      <c r="J15" s="45" t="s">
        <v>1321</v>
      </c>
      <c r="K15" s="45" t="s">
        <v>1314</v>
      </c>
      <c r="L15" s="45" t="s">
        <v>1302</v>
      </c>
      <c r="M15" s="45" t="s">
        <v>40</v>
      </c>
      <c r="N15" s="45" t="s">
        <v>1261</v>
      </c>
      <c r="O15" s="45" t="s">
        <v>1262</v>
      </c>
      <c r="P15" s="25" t="s">
        <v>41</v>
      </c>
      <c r="Q15" s="25" t="s">
        <v>1038</v>
      </c>
      <c r="R15" s="25" t="s">
        <v>43</v>
      </c>
      <c r="S15" s="25" t="s">
        <v>44</v>
      </c>
      <c r="T15" s="55" t="n">
        <v>45658</v>
      </c>
      <c r="U15" s="25" t="str">
        <f aca="false">PROAE[[#This Row],[Unidade]]&amp; RIGHT("000" &amp; ROW(), 3)</f>
        <v>PROAE015</v>
      </c>
    </row>
    <row r="16" customFormat="false" ht="13.5" hidden="false" customHeight="true" outlineLevel="0" collapsed="false">
      <c r="A16" s="22" t="s">
        <v>1253</v>
      </c>
      <c r="B16" s="23" t="n">
        <v>0</v>
      </c>
      <c r="C16" s="23" t="n">
        <v>15000</v>
      </c>
      <c r="D16" s="24" t="n">
        <v>3</v>
      </c>
      <c r="E16" s="25" t="s">
        <v>1322</v>
      </c>
      <c r="F16" s="25" t="s">
        <v>267</v>
      </c>
      <c r="G16" s="45" t="s">
        <v>1323</v>
      </c>
      <c r="H16" s="45" t="s">
        <v>1324</v>
      </c>
      <c r="I16" s="45" t="s">
        <v>1275</v>
      </c>
      <c r="J16" s="45" t="s">
        <v>1325</v>
      </c>
      <c r="K16" s="45" t="s">
        <v>1326</v>
      </c>
      <c r="L16" s="45" t="s">
        <v>1302</v>
      </c>
      <c r="M16" s="45" t="s">
        <v>40</v>
      </c>
      <c r="N16" s="45" t="s">
        <v>1261</v>
      </c>
      <c r="O16" s="45" t="s">
        <v>1262</v>
      </c>
      <c r="P16" s="25" t="s">
        <v>276</v>
      </c>
      <c r="Q16" s="25" t="s">
        <v>1327</v>
      </c>
      <c r="R16" s="25" t="n">
        <v>8282</v>
      </c>
      <c r="S16" s="25" t="s">
        <v>44</v>
      </c>
      <c r="T16" s="55" t="n">
        <v>45658</v>
      </c>
      <c r="U16" s="25" t="str">
        <f aca="false">PROAE[[#This Row],[Unidade]]&amp; RIGHT("000" &amp; ROW(), 3)</f>
        <v>PROAE016</v>
      </c>
    </row>
    <row r="17" customFormat="false" ht="13.5" hidden="false" customHeight="true" outlineLevel="0" collapsed="false">
      <c r="A17" s="22" t="s">
        <v>1253</v>
      </c>
      <c r="B17" s="23" t="n">
        <v>0</v>
      </c>
      <c r="C17" s="23" t="n">
        <v>50400</v>
      </c>
      <c r="D17" s="24" t="n">
        <v>3</v>
      </c>
      <c r="E17" s="25" t="s">
        <v>1328</v>
      </c>
      <c r="F17" s="25" t="s">
        <v>31</v>
      </c>
      <c r="G17" s="45" t="s">
        <v>1329</v>
      </c>
      <c r="H17" s="45" t="s">
        <v>1330</v>
      </c>
      <c r="I17" s="45" t="s">
        <v>31</v>
      </c>
      <c r="J17" s="45" t="s">
        <v>1300</v>
      </c>
      <c r="K17" s="45" t="s">
        <v>1331</v>
      </c>
      <c r="L17" s="45" t="s">
        <v>1332</v>
      </c>
      <c r="M17" s="45" t="s">
        <v>40</v>
      </c>
      <c r="N17" s="45" t="s">
        <v>1261</v>
      </c>
      <c r="O17" s="45" t="s">
        <v>1262</v>
      </c>
      <c r="P17" s="25" t="s">
        <v>41</v>
      </c>
      <c r="Q17" s="25" t="s">
        <v>1333</v>
      </c>
      <c r="R17" s="25" t="n">
        <v>4002</v>
      </c>
      <c r="S17" s="25" t="s">
        <v>44</v>
      </c>
      <c r="T17" s="55" t="n">
        <v>45658</v>
      </c>
      <c r="U17" s="25" t="str">
        <f aca="false">PROAE[[#This Row],[Unidade]]&amp; RIGHT("000" &amp; ROW(), 3)</f>
        <v>PROAE017</v>
      </c>
    </row>
    <row r="18" customFormat="false" ht="13.5" hidden="false" customHeight="true" outlineLevel="0" collapsed="false">
      <c r="A18" s="22" t="s">
        <v>1253</v>
      </c>
      <c r="B18" s="23" t="n">
        <v>0</v>
      </c>
      <c r="C18" s="23" t="n">
        <v>10640</v>
      </c>
      <c r="D18" s="24" t="n">
        <v>3</v>
      </c>
      <c r="E18" s="25" t="s">
        <v>1334</v>
      </c>
      <c r="F18" s="25" t="s">
        <v>163</v>
      </c>
      <c r="G18" s="45" t="s">
        <v>1002</v>
      </c>
      <c r="H18" s="45" t="s">
        <v>1335</v>
      </c>
      <c r="I18" s="45" t="s">
        <v>163</v>
      </c>
      <c r="J18" s="45" t="s">
        <v>1336</v>
      </c>
      <c r="K18" s="45" t="s">
        <v>1337</v>
      </c>
      <c r="L18" s="45" t="s">
        <v>1302</v>
      </c>
      <c r="M18" s="45" t="s">
        <v>40</v>
      </c>
      <c r="N18" s="45" t="s">
        <v>1261</v>
      </c>
      <c r="O18" s="45" t="s">
        <v>1262</v>
      </c>
      <c r="P18" s="25" t="s">
        <v>41</v>
      </c>
      <c r="Q18" s="25" t="s">
        <v>1263</v>
      </c>
      <c r="R18" s="25" t="s">
        <v>43</v>
      </c>
      <c r="S18" s="25" t="s">
        <v>44</v>
      </c>
      <c r="T18" s="55" t="n">
        <v>45658</v>
      </c>
      <c r="U18" s="25" t="str">
        <f aca="false">PROAE[[#This Row],[Unidade]]&amp; RIGHT("000" &amp; ROW(), 3)</f>
        <v>PROAE018</v>
      </c>
    </row>
    <row r="19" customFormat="false" ht="13.5" hidden="false" customHeight="true" outlineLevel="0" collapsed="false">
      <c r="A19" s="22" t="s">
        <v>1253</v>
      </c>
      <c r="B19" s="23" t="n">
        <v>3420</v>
      </c>
      <c r="C19" s="23" t="n">
        <v>0</v>
      </c>
      <c r="D19" s="24" t="n">
        <v>3</v>
      </c>
      <c r="E19" s="25" t="s">
        <v>1334</v>
      </c>
      <c r="F19" s="25" t="s">
        <v>163</v>
      </c>
      <c r="G19" s="45" t="s">
        <v>1002</v>
      </c>
      <c r="H19" s="45" t="s">
        <v>1338</v>
      </c>
      <c r="I19" s="45" t="s">
        <v>163</v>
      </c>
      <c r="J19" s="45" t="s">
        <v>1339</v>
      </c>
      <c r="K19" s="45" t="s">
        <v>1340</v>
      </c>
      <c r="L19" s="45" t="s">
        <v>1341</v>
      </c>
      <c r="M19" s="45" t="s">
        <v>40</v>
      </c>
      <c r="N19" s="45" t="s">
        <v>1261</v>
      </c>
      <c r="O19" s="45" t="s">
        <v>1262</v>
      </c>
      <c r="P19" s="25" t="s">
        <v>41</v>
      </c>
      <c r="Q19" s="25" t="s">
        <v>1263</v>
      </c>
      <c r="R19" s="25" t="s">
        <v>43</v>
      </c>
      <c r="S19" s="25" t="s">
        <v>44</v>
      </c>
      <c r="T19" s="55" t="n">
        <v>45658</v>
      </c>
      <c r="U19" s="25" t="str">
        <f aca="false">PROAE[[#This Row],[Unidade]]&amp; RIGHT("000" &amp; ROW(), 3)</f>
        <v>PROAE019</v>
      </c>
    </row>
    <row r="20" customFormat="false" ht="13.5" hidden="false" customHeight="true" outlineLevel="0" collapsed="false">
      <c r="A20" s="22" t="s">
        <v>1253</v>
      </c>
      <c r="B20" s="23" t="n">
        <v>0</v>
      </c>
      <c r="C20" s="23" t="n">
        <v>12290</v>
      </c>
      <c r="D20" s="24" t="n">
        <v>3</v>
      </c>
      <c r="E20" s="25" t="s">
        <v>1334</v>
      </c>
      <c r="F20" s="25" t="s">
        <v>163</v>
      </c>
      <c r="G20" s="45" t="s">
        <v>1002</v>
      </c>
      <c r="H20" s="45" t="s">
        <v>1342</v>
      </c>
      <c r="I20" s="45" t="s">
        <v>163</v>
      </c>
      <c r="J20" s="45" t="s">
        <v>1336</v>
      </c>
      <c r="K20" s="45" t="s">
        <v>1343</v>
      </c>
      <c r="L20" s="45" t="s">
        <v>1341</v>
      </c>
      <c r="M20" s="45" t="s">
        <v>40</v>
      </c>
      <c r="N20" s="45" t="s">
        <v>1261</v>
      </c>
      <c r="O20" s="45" t="s">
        <v>1262</v>
      </c>
      <c r="P20" s="25" t="s">
        <v>41</v>
      </c>
      <c r="Q20" s="25" t="s">
        <v>1263</v>
      </c>
      <c r="R20" s="25" t="s">
        <v>43</v>
      </c>
      <c r="S20" s="25" t="s">
        <v>44</v>
      </c>
      <c r="T20" s="55" t="n">
        <v>45658</v>
      </c>
      <c r="U20" s="25" t="str">
        <f aca="false">PROAE[[#This Row],[Unidade]]&amp; RIGHT("000" &amp; ROW(), 3)</f>
        <v>PROAE020</v>
      </c>
    </row>
    <row r="21" customFormat="false" ht="13.5" hidden="false" customHeight="true" outlineLevel="0" collapsed="false">
      <c r="A21" s="22" t="s">
        <v>1253</v>
      </c>
      <c r="B21" s="23" t="n">
        <v>15000</v>
      </c>
      <c r="C21" s="23" t="n">
        <v>0</v>
      </c>
      <c r="D21" s="24" t="n">
        <v>3</v>
      </c>
      <c r="E21" s="25" t="s">
        <v>1334</v>
      </c>
      <c r="F21" s="25" t="s">
        <v>179</v>
      </c>
      <c r="G21" s="45" t="s">
        <v>1002</v>
      </c>
      <c r="H21" s="45" t="s">
        <v>1344</v>
      </c>
      <c r="I21" s="45" t="s">
        <v>1345</v>
      </c>
      <c r="J21" s="45" t="s">
        <v>1346</v>
      </c>
      <c r="K21" s="45" t="s">
        <v>1340</v>
      </c>
      <c r="L21" s="45" t="s">
        <v>1341</v>
      </c>
      <c r="M21" s="45" t="s">
        <v>40</v>
      </c>
      <c r="N21" s="45" t="s">
        <v>1261</v>
      </c>
      <c r="O21" s="45" t="s">
        <v>1262</v>
      </c>
      <c r="P21" s="25" t="s">
        <v>41</v>
      </c>
      <c r="Q21" s="25" t="s">
        <v>1347</v>
      </c>
      <c r="R21" s="25" t="s">
        <v>43</v>
      </c>
      <c r="S21" s="25" t="s">
        <v>44</v>
      </c>
      <c r="T21" s="55" t="n">
        <v>45658</v>
      </c>
      <c r="U21" s="25" t="str">
        <f aca="false">PROAE[[#This Row],[Unidade]]&amp; RIGHT("000" &amp; ROW(), 3)</f>
        <v>PROAE021</v>
      </c>
    </row>
    <row r="22" customFormat="false" ht="13.5" hidden="false" customHeight="true" outlineLevel="0" collapsed="false">
      <c r="A22" s="22" t="s">
        <v>1253</v>
      </c>
      <c r="B22" s="23" t="n">
        <v>0</v>
      </c>
      <c r="C22" s="23" t="n">
        <v>12000</v>
      </c>
      <c r="D22" s="24" t="n">
        <v>3</v>
      </c>
      <c r="E22" s="25" t="s">
        <v>1334</v>
      </c>
      <c r="F22" s="25" t="s">
        <v>179</v>
      </c>
      <c r="G22" s="45" t="s">
        <v>1002</v>
      </c>
      <c r="H22" s="45" t="s">
        <v>1348</v>
      </c>
      <c r="I22" s="45" t="s">
        <v>1345</v>
      </c>
      <c r="J22" s="45" t="s">
        <v>1349</v>
      </c>
      <c r="K22" s="45" t="s">
        <v>1350</v>
      </c>
      <c r="L22" s="45" t="s">
        <v>1341</v>
      </c>
      <c r="M22" s="45" t="s">
        <v>40</v>
      </c>
      <c r="N22" s="45" t="s">
        <v>1261</v>
      </c>
      <c r="O22" s="45" t="s">
        <v>1262</v>
      </c>
      <c r="P22" s="25" t="s">
        <v>41</v>
      </c>
      <c r="Q22" s="25" t="s">
        <v>1347</v>
      </c>
      <c r="R22" s="25" t="s">
        <v>43</v>
      </c>
      <c r="S22" s="25" t="s">
        <v>44</v>
      </c>
      <c r="T22" s="55" t="n">
        <v>45658</v>
      </c>
      <c r="U22" s="25" t="str">
        <f aca="false">PROAE[[#This Row],[Unidade]]&amp; RIGHT("000" &amp; ROW(), 3)</f>
        <v>PROAE022</v>
      </c>
    </row>
    <row r="23" customFormat="false" ht="13.5" hidden="false" customHeight="true" outlineLevel="0" collapsed="false">
      <c r="A23" s="22" t="s">
        <v>1253</v>
      </c>
      <c r="B23" s="23" t="n">
        <v>0</v>
      </c>
      <c r="C23" s="23" t="n">
        <v>5000</v>
      </c>
      <c r="D23" s="24" t="n">
        <v>3</v>
      </c>
      <c r="E23" s="25" t="s">
        <v>1334</v>
      </c>
      <c r="F23" s="25" t="s">
        <v>179</v>
      </c>
      <c r="G23" s="45" t="s">
        <v>1002</v>
      </c>
      <c r="H23" s="45" t="s">
        <v>1351</v>
      </c>
      <c r="I23" s="45" t="s">
        <v>1352</v>
      </c>
      <c r="J23" s="45" t="s">
        <v>1353</v>
      </c>
      <c r="K23" s="45" t="s">
        <v>1354</v>
      </c>
      <c r="L23" s="45" t="s">
        <v>1341</v>
      </c>
      <c r="M23" s="45" t="s">
        <v>40</v>
      </c>
      <c r="N23" s="45" t="s">
        <v>1261</v>
      </c>
      <c r="O23" s="45" t="s">
        <v>1262</v>
      </c>
      <c r="P23" s="25" t="s">
        <v>41</v>
      </c>
      <c r="Q23" s="25" t="s">
        <v>1347</v>
      </c>
      <c r="R23" s="25" t="s">
        <v>43</v>
      </c>
      <c r="S23" s="25" t="s">
        <v>44</v>
      </c>
      <c r="T23" s="55" t="n">
        <v>45658</v>
      </c>
      <c r="U23" s="25" t="str">
        <f aca="false">PROAE[[#This Row],[Unidade]]&amp; RIGHT("000" &amp; ROW(), 3)</f>
        <v>PROAE023</v>
      </c>
    </row>
    <row r="24" customFormat="false" ht="13.5" hidden="false" customHeight="true" outlineLevel="0" collapsed="false">
      <c r="A24" s="22" t="s">
        <v>1253</v>
      </c>
      <c r="B24" s="23" t="n">
        <v>73280</v>
      </c>
      <c r="C24" s="23" t="n">
        <v>118720</v>
      </c>
      <c r="D24" s="24" t="n">
        <v>3</v>
      </c>
      <c r="E24" s="25" t="s">
        <v>1355</v>
      </c>
      <c r="F24" s="25" t="s">
        <v>31</v>
      </c>
      <c r="G24" s="45" t="s">
        <v>1356</v>
      </c>
      <c r="H24" s="45" t="s">
        <v>1357</v>
      </c>
      <c r="I24" s="45" t="s">
        <v>1358</v>
      </c>
      <c r="J24" s="45" t="s">
        <v>1359</v>
      </c>
      <c r="K24" s="45" t="s">
        <v>1360</v>
      </c>
      <c r="L24" s="45" t="s">
        <v>1361</v>
      </c>
      <c r="M24" s="45" t="s">
        <v>40</v>
      </c>
      <c r="N24" s="45" t="s">
        <v>1261</v>
      </c>
      <c r="O24" s="45" t="s">
        <v>1262</v>
      </c>
      <c r="P24" s="25" t="s">
        <v>41</v>
      </c>
      <c r="Q24" s="25" t="s">
        <v>1362</v>
      </c>
      <c r="R24" s="25" t="n">
        <v>4002</v>
      </c>
      <c r="S24" s="25" t="s">
        <v>44</v>
      </c>
      <c r="T24" s="55" t="n">
        <v>45658</v>
      </c>
      <c r="U24" s="25" t="str">
        <f aca="false">PROAE[[#This Row],[Unidade]]&amp; RIGHT("000" &amp; ROW(), 3)</f>
        <v>PROAE024</v>
      </c>
    </row>
    <row r="25" customFormat="false" ht="13.5" hidden="false" customHeight="true" outlineLevel="0" collapsed="false">
      <c r="A25" s="22" t="s">
        <v>1253</v>
      </c>
      <c r="B25" s="23" t="n">
        <v>0</v>
      </c>
      <c r="C25" s="23" t="n">
        <v>21280</v>
      </c>
      <c r="D25" s="24" t="n">
        <v>3</v>
      </c>
      <c r="E25" s="25" t="s">
        <v>1355</v>
      </c>
      <c r="F25" s="25" t="s">
        <v>163</v>
      </c>
      <c r="G25" s="45" t="s">
        <v>1356</v>
      </c>
      <c r="H25" s="45" t="s">
        <v>1363</v>
      </c>
      <c r="I25" s="45" t="s">
        <v>163</v>
      </c>
      <c r="J25" s="45" t="s">
        <v>1364</v>
      </c>
      <c r="K25" s="45" t="s">
        <v>1365</v>
      </c>
      <c r="L25" s="45" t="s">
        <v>1361</v>
      </c>
      <c r="M25" s="45" t="s">
        <v>40</v>
      </c>
      <c r="N25" s="45" t="s">
        <v>1261</v>
      </c>
      <c r="O25" s="45" t="s">
        <v>1262</v>
      </c>
      <c r="P25" s="25" t="s">
        <v>41</v>
      </c>
      <c r="Q25" s="25" t="s">
        <v>1263</v>
      </c>
      <c r="R25" s="25" t="s">
        <v>43</v>
      </c>
      <c r="S25" s="25" t="s">
        <v>44</v>
      </c>
      <c r="T25" s="55" t="n">
        <v>45658</v>
      </c>
      <c r="U25" s="25" t="str">
        <f aca="false">PROAE[[#This Row],[Unidade]]&amp; RIGHT("000" &amp; ROW(), 3)</f>
        <v>PROAE025</v>
      </c>
    </row>
    <row r="26" customFormat="false" ht="13.5" hidden="false" customHeight="true" outlineLevel="0" collapsed="false">
      <c r="A26" s="22" t="s">
        <v>1253</v>
      </c>
      <c r="B26" s="23" t="n">
        <v>20000</v>
      </c>
      <c r="C26" s="23" t="n">
        <v>40000</v>
      </c>
      <c r="D26" s="24" t="n">
        <v>3</v>
      </c>
      <c r="E26" s="25" t="s">
        <v>1355</v>
      </c>
      <c r="F26" s="25" t="s">
        <v>46</v>
      </c>
      <c r="G26" s="45" t="s">
        <v>1356</v>
      </c>
      <c r="H26" s="45" t="s">
        <v>1366</v>
      </c>
      <c r="I26" s="45" t="s">
        <v>1367</v>
      </c>
      <c r="J26" s="45" t="s">
        <v>1368</v>
      </c>
      <c r="K26" s="45" t="s">
        <v>1369</v>
      </c>
      <c r="L26" s="45" t="s">
        <v>1361</v>
      </c>
      <c r="M26" s="45" t="s">
        <v>40</v>
      </c>
      <c r="N26" s="45" t="s">
        <v>1261</v>
      </c>
      <c r="O26" s="45" t="s">
        <v>1262</v>
      </c>
      <c r="P26" s="25" t="s">
        <v>41</v>
      </c>
      <c r="Q26" s="25" t="s">
        <v>1362</v>
      </c>
      <c r="R26" s="25" t="n">
        <v>4002</v>
      </c>
      <c r="S26" s="25" t="s">
        <v>44</v>
      </c>
      <c r="T26" s="55" t="n">
        <v>45658</v>
      </c>
      <c r="U26" s="25" t="str">
        <f aca="false">PROAE[[#This Row],[Unidade]]&amp; RIGHT("000" &amp; ROW(), 3)</f>
        <v>PROAE026</v>
      </c>
    </row>
    <row r="27" customFormat="false" ht="13.5" hidden="false" customHeight="true" outlineLevel="0" collapsed="false">
      <c r="A27" s="22" t="s">
        <v>1253</v>
      </c>
      <c r="B27" s="23" t="n">
        <v>20000</v>
      </c>
      <c r="C27" s="23" t="n">
        <v>40000</v>
      </c>
      <c r="D27" s="24" t="n">
        <v>3</v>
      </c>
      <c r="E27" s="25" t="s">
        <v>1355</v>
      </c>
      <c r="F27" s="25" t="s">
        <v>144</v>
      </c>
      <c r="G27" s="45" t="s">
        <v>1356</v>
      </c>
      <c r="H27" s="45" t="s">
        <v>1370</v>
      </c>
      <c r="I27" s="45" t="s">
        <v>1275</v>
      </c>
      <c r="J27" s="45" t="s">
        <v>1371</v>
      </c>
      <c r="K27" s="45" t="s">
        <v>1372</v>
      </c>
      <c r="L27" s="45" t="s">
        <v>1361</v>
      </c>
      <c r="M27" s="45" t="s">
        <v>40</v>
      </c>
      <c r="N27" s="45" t="s">
        <v>1261</v>
      </c>
      <c r="O27" s="45" t="s">
        <v>1262</v>
      </c>
      <c r="P27" s="25" t="s">
        <v>41</v>
      </c>
      <c r="Q27" s="25" t="s">
        <v>1362</v>
      </c>
      <c r="R27" s="25" t="n">
        <v>4002</v>
      </c>
      <c r="S27" s="25" t="s">
        <v>44</v>
      </c>
      <c r="T27" s="55" t="n">
        <v>45658</v>
      </c>
      <c r="U27" s="25" t="str">
        <f aca="false">PROAE[[#This Row],[Unidade]]&amp; RIGHT("000" &amp; ROW(), 3)</f>
        <v>PROAE027</v>
      </c>
    </row>
    <row r="28" customFormat="false" ht="13.5" hidden="false" customHeight="true" outlineLevel="0" collapsed="false">
      <c r="A28" s="22" t="s">
        <v>1253</v>
      </c>
      <c r="B28" s="23" t="n">
        <v>10000</v>
      </c>
      <c r="C28" s="23" t="n">
        <v>20000</v>
      </c>
      <c r="D28" s="24" t="n">
        <v>3</v>
      </c>
      <c r="E28" s="25" t="s">
        <v>1355</v>
      </c>
      <c r="F28" s="25" t="s">
        <v>46</v>
      </c>
      <c r="G28" s="45" t="s">
        <v>1356</v>
      </c>
      <c r="H28" s="45" t="s">
        <v>1373</v>
      </c>
      <c r="I28" s="45" t="s">
        <v>1374</v>
      </c>
      <c r="J28" s="45" t="s">
        <v>1375</v>
      </c>
      <c r="K28" s="45" t="s">
        <v>1376</v>
      </c>
      <c r="L28" s="45" t="s">
        <v>1361</v>
      </c>
      <c r="M28" s="45" t="s">
        <v>40</v>
      </c>
      <c r="N28" s="45" t="s">
        <v>1261</v>
      </c>
      <c r="O28" s="45" t="s">
        <v>1262</v>
      </c>
      <c r="P28" s="25" t="s">
        <v>41</v>
      </c>
      <c r="Q28" s="25" t="s">
        <v>1362</v>
      </c>
      <c r="R28" s="25" t="n">
        <v>4002</v>
      </c>
      <c r="S28" s="25" t="s">
        <v>44</v>
      </c>
      <c r="T28" s="55" t="n">
        <v>45658</v>
      </c>
      <c r="U28" s="25" t="str">
        <f aca="false">PROAE[[#This Row],[Unidade]]&amp; RIGHT("000" &amp; ROW(), 3)</f>
        <v>PROAE028</v>
      </c>
    </row>
    <row r="29" customFormat="false" ht="13.5" hidden="false" customHeight="true" outlineLevel="0" collapsed="false">
      <c r="A29" s="22" t="s">
        <v>1253</v>
      </c>
      <c r="B29" s="23" t="n">
        <v>40000</v>
      </c>
      <c r="C29" s="23" t="n">
        <v>60000</v>
      </c>
      <c r="D29" s="24" t="n">
        <v>3</v>
      </c>
      <c r="E29" s="25" t="s">
        <v>1355</v>
      </c>
      <c r="F29" s="25" t="s">
        <v>194</v>
      </c>
      <c r="G29" s="45" t="s">
        <v>1356</v>
      </c>
      <c r="H29" s="45" t="s">
        <v>1377</v>
      </c>
      <c r="I29" s="45" t="s">
        <v>1378</v>
      </c>
      <c r="J29" s="45" t="s">
        <v>1379</v>
      </c>
      <c r="K29" s="45" t="s">
        <v>1380</v>
      </c>
      <c r="L29" s="45" t="s">
        <v>1361</v>
      </c>
      <c r="M29" s="45" t="s">
        <v>40</v>
      </c>
      <c r="N29" s="45" t="s">
        <v>1261</v>
      </c>
      <c r="O29" s="45" t="s">
        <v>1262</v>
      </c>
      <c r="P29" s="25" t="s">
        <v>41</v>
      </c>
      <c r="Q29" s="25" t="s">
        <v>1038</v>
      </c>
      <c r="R29" s="25" t="n">
        <v>4002</v>
      </c>
      <c r="S29" s="25" t="s">
        <v>44</v>
      </c>
      <c r="T29" s="55" t="n">
        <v>45658</v>
      </c>
      <c r="U29" s="25" t="str">
        <f aca="false">PROAE[[#This Row],[Unidade]]&amp; RIGHT("000" &amp; ROW(), 3)</f>
        <v>PROAE029</v>
      </c>
    </row>
    <row r="30" customFormat="false" ht="13.5" hidden="false" customHeight="true" outlineLevel="0" collapsed="false">
      <c r="A30" s="22" t="s">
        <v>1253</v>
      </c>
      <c r="B30" s="23"/>
      <c r="C30" s="23"/>
      <c r="D30" s="24"/>
      <c r="E30" s="25"/>
      <c r="F30" s="25"/>
      <c r="G30" s="45"/>
      <c r="H30" s="45"/>
      <c r="I30" s="45"/>
      <c r="J30" s="45"/>
      <c r="K30" s="45"/>
      <c r="L30" s="45"/>
      <c r="M30" s="45"/>
      <c r="N30" s="45"/>
      <c r="O30" s="45"/>
      <c r="P30" s="25"/>
      <c r="Q30" s="25"/>
      <c r="R30" s="25"/>
      <c r="S30" s="25"/>
      <c r="T30" s="25"/>
      <c r="U30" s="25"/>
    </row>
    <row r="31" customFormat="false" ht="13.5" hidden="false" customHeight="true" outlineLevel="0" collapsed="false">
      <c r="A31" s="22" t="s">
        <v>1253</v>
      </c>
      <c r="B31" s="23"/>
      <c r="C31" s="23"/>
      <c r="D31" s="24"/>
      <c r="E31" s="25"/>
      <c r="F31" s="25"/>
      <c r="G31" s="45"/>
      <c r="H31" s="45"/>
      <c r="I31" s="45"/>
      <c r="J31" s="45"/>
      <c r="K31" s="45"/>
      <c r="L31" s="45"/>
      <c r="M31" s="45"/>
      <c r="N31" s="45"/>
      <c r="O31" s="45"/>
      <c r="P31" s="25"/>
      <c r="Q31" s="25"/>
      <c r="R31" s="25"/>
      <c r="S31" s="25"/>
      <c r="T31" s="55"/>
      <c r="U31" s="25" t="str">
        <f aca="false">PROAE[[#This Row],[Unidade]]&amp; RIGHT("000" &amp; ROW(), 3)</f>
        <v>PROAE031</v>
      </c>
    </row>
    <row r="32" customFormat="false" ht="13.5" hidden="false" customHeight="true" outlineLevel="0" collapsed="false">
      <c r="A32" s="22" t="s">
        <v>1253</v>
      </c>
      <c r="B32" s="23"/>
      <c r="C32" s="23"/>
      <c r="D32" s="24"/>
      <c r="E32" s="25"/>
      <c r="F32" s="25"/>
      <c r="G32" s="45"/>
      <c r="H32" s="45"/>
      <c r="I32" s="45"/>
      <c r="J32" s="45"/>
      <c r="K32" s="45"/>
      <c r="L32" s="45"/>
      <c r="M32" s="45"/>
      <c r="N32" s="45"/>
      <c r="O32" s="45"/>
      <c r="P32" s="25"/>
      <c r="Q32" s="25"/>
      <c r="R32" s="25"/>
      <c r="S32" s="25"/>
      <c r="T32" s="55"/>
      <c r="U32" s="25" t="str">
        <f aca="false">PROAE[[#This Row],[Unidade]]&amp; RIGHT("000" &amp; ROW(), 3)</f>
        <v>PROAE032</v>
      </c>
    </row>
    <row r="33" customFormat="false" ht="13.5" hidden="false" customHeight="true" outlineLevel="0" collapsed="false">
      <c r="A33" s="22" t="s">
        <v>1253</v>
      </c>
      <c r="B33" s="23"/>
      <c r="C33" s="23"/>
      <c r="D33" s="24"/>
      <c r="E33" s="25"/>
      <c r="F33" s="25"/>
      <c r="G33" s="45"/>
      <c r="H33" s="45"/>
      <c r="I33" s="45"/>
      <c r="J33" s="45"/>
      <c r="K33" s="45"/>
      <c r="L33" s="45"/>
      <c r="M33" s="45"/>
      <c r="N33" s="45"/>
      <c r="O33" s="45"/>
      <c r="P33" s="25"/>
      <c r="Q33" s="25"/>
      <c r="R33" s="25"/>
      <c r="S33" s="25"/>
      <c r="T33" s="55"/>
      <c r="U33" s="25" t="str">
        <f aca="false">PROAE[[#This Row],[Unidade]]&amp; RIGHT("000" &amp; ROW(), 3)</f>
        <v>PROAE033</v>
      </c>
    </row>
    <row r="34" customFormat="false" ht="13.5" hidden="false" customHeight="true" outlineLevel="0" collapsed="false">
      <c r="A34" s="22" t="s">
        <v>1253</v>
      </c>
      <c r="B34" s="23"/>
      <c r="C34" s="23"/>
      <c r="D34" s="24"/>
      <c r="E34" s="25"/>
      <c r="F34" s="25"/>
      <c r="G34" s="45"/>
      <c r="H34" s="45"/>
      <c r="I34" s="45"/>
      <c r="J34" s="45"/>
      <c r="K34" s="45"/>
      <c r="L34" s="45"/>
      <c r="M34" s="45"/>
      <c r="N34" s="45"/>
      <c r="O34" s="45"/>
      <c r="P34" s="25"/>
      <c r="Q34" s="25"/>
      <c r="R34" s="25"/>
      <c r="S34" s="25"/>
      <c r="T34" s="55"/>
      <c r="U34" s="25" t="str">
        <f aca="false">PROAE[[#This Row],[Unidade]]&amp; RIGHT("000" &amp; ROW(), 3)</f>
        <v>PROAE034</v>
      </c>
    </row>
    <row r="35" customFormat="false" ht="13.5" hidden="false" customHeight="true" outlineLevel="0" collapsed="false">
      <c r="A35" s="22" t="s">
        <v>1253</v>
      </c>
      <c r="B35" s="23"/>
      <c r="C35" s="23"/>
      <c r="D35" s="24"/>
      <c r="E35" s="25"/>
      <c r="F35" s="25"/>
      <c r="G35" s="45"/>
      <c r="H35" s="45"/>
      <c r="I35" s="45"/>
      <c r="J35" s="45"/>
      <c r="K35" s="45"/>
      <c r="L35" s="45"/>
      <c r="M35" s="45"/>
      <c r="N35" s="45"/>
      <c r="O35" s="45"/>
      <c r="P35" s="25"/>
      <c r="Q35" s="25"/>
      <c r="R35" s="25"/>
      <c r="S35" s="25"/>
      <c r="T35" s="55"/>
      <c r="U35" s="25" t="str">
        <f aca="false">PROAE[[#This Row],[Unidade]]&amp; RIGHT("000" &amp; ROW(), 3)</f>
        <v>PROAE035</v>
      </c>
    </row>
    <row r="36" customFormat="false" ht="13.5" hidden="false" customHeight="true" outlineLevel="0" collapsed="false">
      <c r="A36" s="22" t="s">
        <v>1253</v>
      </c>
      <c r="B36" s="23"/>
      <c r="C36" s="23"/>
      <c r="D36" s="24"/>
      <c r="E36" s="25"/>
      <c r="F36" s="25"/>
      <c r="G36" s="45"/>
      <c r="H36" s="45"/>
      <c r="I36" s="45"/>
      <c r="J36" s="45"/>
      <c r="K36" s="45"/>
      <c r="L36" s="45"/>
      <c r="M36" s="45"/>
      <c r="N36" s="45"/>
      <c r="O36" s="45"/>
      <c r="P36" s="25"/>
      <c r="Q36" s="25"/>
      <c r="R36" s="25"/>
      <c r="S36" s="25"/>
      <c r="T36" s="55"/>
      <c r="U36" s="25" t="str">
        <f aca="false">PROAE[[#This Row],[Unidade]]&amp; RIGHT("000" &amp; ROW(), 3)</f>
        <v>PROAE036</v>
      </c>
    </row>
    <row r="37" customFormat="false" ht="13.5" hidden="false" customHeight="true" outlineLevel="0" collapsed="false">
      <c r="A37" s="22" t="s">
        <v>1253</v>
      </c>
      <c r="B37" s="23"/>
      <c r="C37" s="23"/>
      <c r="D37" s="24"/>
      <c r="E37" s="25"/>
      <c r="F37" s="25"/>
      <c r="G37" s="45"/>
      <c r="H37" s="45"/>
      <c r="I37" s="45"/>
      <c r="J37" s="45"/>
      <c r="K37" s="45"/>
      <c r="L37" s="45"/>
      <c r="M37" s="45"/>
      <c r="N37" s="45"/>
      <c r="O37" s="45"/>
      <c r="P37" s="25"/>
      <c r="Q37" s="25"/>
      <c r="R37" s="25"/>
      <c r="S37" s="25"/>
      <c r="T37" s="55"/>
      <c r="U37" s="25" t="str">
        <f aca="false">PROAE[[#This Row],[Unidade]]&amp; RIGHT("000" &amp; ROW(), 3)</f>
        <v>PROAE037</v>
      </c>
    </row>
    <row r="38" customFormat="false" ht="13.5" hidden="false" customHeight="true" outlineLevel="0" collapsed="false">
      <c r="A38" s="22" t="s">
        <v>1253</v>
      </c>
      <c r="B38" s="23"/>
      <c r="C38" s="23"/>
      <c r="D38" s="24"/>
      <c r="E38" s="25"/>
      <c r="F38" s="25"/>
      <c r="G38" s="45"/>
      <c r="H38" s="45"/>
      <c r="I38" s="45"/>
      <c r="J38" s="45"/>
      <c r="K38" s="45"/>
      <c r="L38" s="45"/>
      <c r="M38" s="45"/>
      <c r="N38" s="45"/>
      <c r="O38" s="45"/>
      <c r="P38" s="25"/>
      <c r="Q38" s="25"/>
      <c r="R38" s="25"/>
      <c r="S38" s="25"/>
      <c r="T38" s="55"/>
      <c r="U38" s="25" t="str">
        <f aca="false">PROAE[[#This Row],[Unidade]]&amp; RIGHT("000" &amp; ROW(), 3)</f>
        <v>PROAE038</v>
      </c>
    </row>
    <row r="39" customFormat="false" ht="13.5" hidden="false" customHeight="true" outlineLevel="0" collapsed="false">
      <c r="A39" s="22" t="s">
        <v>1253</v>
      </c>
      <c r="B39" s="23"/>
      <c r="C39" s="23"/>
      <c r="D39" s="24"/>
      <c r="E39" s="25"/>
      <c r="F39" s="25"/>
      <c r="G39" s="45"/>
      <c r="H39" s="45"/>
      <c r="I39" s="45"/>
      <c r="J39" s="45"/>
      <c r="K39" s="45"/>
      <c r="L39" s="45"/>
      <c r="M39" s="45"/>
      <c r="N39" s="45"/>
      <c r="O39" s="45"/>
      <c r="P39" s="25"/>
      <c r="Q39" s="25"/>
      <c r="R39" s="25"/>
      <c r="S39" s="25"/>
      <c r="T39" s="55"/>
      <c r="U39" s="25" t="str">
        <f aca="false">PROAE[[#This Row],[Unidade]]&amp; RIGHT("000" &amp; ROW(), 3)</f>
        <v>PROAE039</v>
      </c>
    </row>
    <row r="40" customFormat="false" ht="13.5" hidden="false" customHeight="true" outlineLevel="0" collapsed="false">
      <c r="A40" s="22" t="s">
        <v>1253</v>
      </c>
      <c r="B40" s="23"/>
      <c r="C40" s="23"/>
      <c r="D40" s="24"/>
      <c r="E40" s="25"/>
      <c r="F40" s="25"/>
      <c r="G40" s="45"/>
      <c r="H40" s="45"/>
      <c r="I40" s="45"/>
      <c r="J40" s="45"/>
      <c r="K40" s="45"/>
      <c r="L40" s="45"/>
      <c r="M40" s="45"/>
      <c r="N40" s="45"/>
      <c r="O40" s="45"/>
      <c r="P40" s="25"/>
      <c r="Q40" s="25"/>
      <c r="R40" s="25"/>
      <c r="S40" s="25"/>
      <c r="T40" s="55"/>
      <c r="U40" s="25" t="str">
        <f aca="false">PROAE[[#This Row],[Unidade]]&amp; RIGHT("000" &amp; ROW(), 3)</f>
        <v>PROAE040</v>
      </c>
    </row>
    <row r="41" customFormat="false" ht="13.5" hidden="false" customHeight="true" outlineLevel="0" collapsed="false">
      <c r="A41" s="22" t="s">
        <v>1253</v>
      </c>
      <c r="B41" s="23"/>
      <c r="C41" s="23"/>
      <c r="D41" s="24"/>
      <c r="E41" s="25"/>
      <c r="F41" s="25"/>
      <c r="G41" s="45"/>
      <c r="H41" s="45"/>
      <c r="I41" s="45"/>
      <c r="J41" s="45"/>
      <c r="K41" s="45"/>
      <c r="L41" s="45"/>
      <c r="M41" s="45"/>
      <c r="N41" s="45"/>
      <c r="O41" s="45"/>
      <c r="P41" s="25"/>
      <c r="Q41" s="25"/>
      <c r="R41" s="25"/>
      <c r="S41" s="25"/>
      <c r="T41" s="55"/>
      <c r="U41" s="25" t="str">
        <f aca="false">PROAE[[#This Row],[Unidade]]&amp; RIGHT("000" &amp; ROW(), 3)</f>
        <v>PROAE041</v>
      </c>
    </row>
    <row r="42" customFormat="false" ht="13.5" hidden="false" customHeight="true" outlineLevel="0" collapsed="false">
      <c r="A42" s="22" t="s">
        <v>1253</v>
      </c>
      <c r="B42" s="23"/>
      <c r="C42" s="23"/>
      <c r="D42" s="24"/>
      <c r="E42" s="25"/>
      <c r="F42" s="25"/>
      <c r="G42" s="45"/>
      <c r="H42" s="45"/>
      <c r="I42" s="45"/>
      <c r="J42" s="45"/>
      <c r="K42" s="45"/>
      <c r="L42" s="45"/>
      <c r="M42" s="45"/>
      <c r="N42" s="45"/>
      <c r="O42" s="45"/>
      <c r="P42" s="25"/>
      <c r="Q42" s="25"/>
      <c r="R42" s="25"/>
      <c r="S42" s="25"/>
      <c r="T42" s="55"/>
      <c r="U42" s="25" t="str">
        <f aca="false">PROAE[[#This Row],[Unidade]]&amp; RIGHT("000" &amp; ROW(), 3)</f>
        <v>PROAE042</v>
      </c>
    </row>
    <row r="43" customFormat="false" ht="13.5" hidden="false" customHeight="true" outlineLevel="0" collapsed="false">
      <c r="A43" s="22" t="s">
        <v>1253</v>
      </c>
      <c r="B43" s="23"/>
      <c r="C43" s="23"/>
      <c r="D43" s="24"/>
      <c r="E43" s="25"/>
      <c r="F43" s="25"/>
      <c r="G43" s="45"/>
      <c r="H43" s="45"/>
      <c r="I43" s="45"/>
      <c r="J43" s="45"/>
      <c r="K43" s="45"/>
      <c r="L43" s="45"/>
      <c r="M43" s="45"/>
      <c r="N43" s="45"/>
      <c r="O43" s="45"/>
      <c r="P43" s="25"/>
      <c r="Q43" s="25"/>
      <c r="R43" s="25"/>
      <c r="S43" s="25"/>
      <c r="T43" s="55"/>
      <c r="U43" s="25" t="str">
        <f aca="false">PROAE[[#This Row],[Unidade]]&amp; RIGHT("000" &amp; ROW(), 3)</f>
        <v>PROAE043</v>
      </c>
    </row>
    <row r="44" customFormat="false" ht="13.5" hidden="false" customHeight="true" outlineLevel="0" collapsed="false">
      <c r="A44" s="22" t="s">
        <v>1253</v>
      </c>
      <c r="B44" s="23"/>
      <c r="C44" s="23"/>
      <c r="D44" s="24"/>
      <c r="E44" s="25"/>
      <c r="F44" s="25"/>
      <c r="G44" s="45"/>
      <c r="H44" s="45"/>
      <c r="I44" s="45"/>
      <c r="J44" s="45"/>
      <c r="K44" s="45"/>
      <c r="L44" s="45"/>
      <c r="M44" s="45"/>
      <c r="N44" s="45"/>
      <c r="O44" s="45"/>
      <c r="P44" s="25"/>
      <c r="Q44" s="25"/>
      <c r="R44" s="25"/>
      <c r="S44" s="25"/>
      <c r="T44" s="55"/>
      <c r="U44" s="25" t="str">
        <f aca="false">PROAE[[#This Row],[Unidade]]&amp; RIGHT("000" &amp; ROW(), 3)</f>
        <v>PROAE044</v>
      </c>
    </row>
    <row r="45" customFormat="false" ht="13.5" hidden="false" customHeight="true" outlineLevel="0" collapsed="false">
      <c r="A45" s="22" t="s">
        <v>1253</v>
      </c>
      <c r="B45" s="23"/>
      <c r="C45" s="23"/>
      <c r="D45" s="24"/>
      <c r="E45" s="25"/>
      <c r="F45" s="25"/>
      <c r="G45" s="45"/>
      <c r="H45" s="45"/>
      <c r="I45" s="45"/>
      <c r="J45" s="45"/>
      <c r="K45" s="45"/>
      <c r="L45" s="45"/>
      <c r="M45" s="45"/>
      <c r="N45" s="45"/>
      <c r="O45" s="45"/>
      <c r="P45" s="25"/>
      <c r="Q45" s="25"/>
      <c r="R45" s="25"/>
      <c r="S45" s="25"/>
      <c r="T45" s="55"/>
      <c r="U45" s="25" t="str">
        <f aca="false">PROAE[[#This Row],[Unidade]]&amp; RIGHT("000" &amp; ROW(), 3)</f>
        <v>PROAE045</v>
      </c>
    </row>
    <row r="46" customFormat="false" ht="13.5" hidden="false" customHeight="true" outlineLevel="0" collapsed="false">
      <c r="A46" s="22" t="s">
        <v>1253</v>
      </c>
      <c r="B46" s="23"/>
      <c r="C46" s="23"/>
      <c r="D46" s="24"/>
      <c r="E46" s="25"/>
      <c r="F46" s="25"/>
      <c r="G46" s="45"/>
      <c r="H46" s="45"/>
      <c r="I46" s="45"/>
      <c r="J46" s="45"/>
      <c r="K46" s="45"/>
      <c r="L46" s="45"/>
      <c r="M46" s="45"/>
      <c r="N46" s="45"/>
      <c r="O46" s="45"/>
      <c r="P46" s="25"/>
      <c r="Q46" s="25"/>
      <c r="R46" s="25"/>
      <c r="S46" s="25"/>
      <c r="T46" s="55"/>
      <c r="U46" s="25" t="str">
        <f aca="false">PROAE[[#This Row],[Unidade]]&amp; RIGHT("000" &amp; ROW(), 3)</f>
        <v>PROAE046</v>
      </c>
    </row>
    <row r="47" customFormat="false" ht="13.5" hidden="false" customHeight="true" outlineLevel="0" collapsed="false">
      <c r="A47" s="22" t="s">
        <v>1253</v>
      </c>
      <c r="B47" s="23"/>
      <c r="C47" s="23"/>
      <c r="D47" s="24"/>
      <c r="E47" s="25"/>
      <c r="F47" s="25"/>
      <c r="G47" s="45"/>
      <c r="H47" s="45"/>
      <c r="I47" s="45"/>
      <c r="J47" s="45"/>
      <c r="K47" s="45"/>
      <c r="L47" s="45"/>
      <c r="M47" s="45"/>
      <c r="N47" s="45"/>
      <c r="O47" s="45"/>
      <c r="P47" s="25"/>
      <c r="Q47" s="25"/>
      <c r="R47" s="25"/>
      <c r="S47" s="25"/>
      <c r="T47" s="55"/>
      <c r="U47" s="25" t="str">
        <f aca="false">PROAE[[#This Row],[Unidade]]&amp; RIGHT("000" &amp; ROW(), 3)</f>
        <v>PROAE047</v>
      </c>
    </row>
    <row r="48" customFormat="false" ht="13.5" hidden="false" customHeight="true" outlineLevel="0" collapsed="false">
      <c r="A48" s="22" t="s">
        <v>1253</v>
      </c>
      <c r="B48" s="23"/>
      <c r="C48" s="23"/>
      <c r="D48" s="24"/>
      <c r="E48" s="25"/>
      <c r="F48" s="25"/>
      <c r="G48" s="45"/>
      <c r="H48" s="45"/>
      <c r="I48" s="45"/>
      <c r="J48" s="45"/>
      <c r="K48" s="45"/>
      <c r="L48" s="45"/>
      <c r="M48" s="45"/>
      <c r="N48" s="45"/>
      <c r="O48" s="45"/>
      <c r="P48" s="25"/>
      <c r="Q48" s="25"/>
      <c r="R48" s="25"/>
      <c r="S48" s="25"/>
      <c r="T48" s="55"/>
      <c r="U48" s="25" t="str">
        <f aca="false">PROAE[[#This Row],[Unidade]]&amp; RIGHT("000" &amp; ROW(), 3)</f>
        <v>PROAE048</v>
      </c>
    </row>
    <row r="49" customFormat="false" ht="13.5" hidden="false" customHeight="true" outlineLevel="0" collapsed="false">
      <c r="A49" s="22" t="s">
        <v>1253</v>
      </c>
      <c r="B49" s="23"/>
      <c r="C49" s="23"/>
      <c r="D49" s="24"/>
      <c r="E49" s="25"/>
      <c r="F49" s="25"/>
      <c r="G49" s="45"/>
      <c r="H49" s="45"/>
      <c r="I49" s="45"/>
      <c r="J49" s="45"/>
      <c r="K49" s="45"/>
      <c r="L49" s="45"/>
      <c r="M49" s="45"/>
      <c r="N49" s="45"/>
      <c r="O49" s="45"/>
      <c r="P49" s="25"/>
      <c r="Q49" s="25"/>
      <c r="R49" s="25"/>
      <c r="S49" s="25"/>
      <c r="T49" s="55"/>
      <c r="U49" s="25" t="str">
        <f aca="false">PROAE[[#This Row],[Unidade]]&amp; RIGHT("000" &amp; ROW(), 3)</f>
        <v>PROAE049</v>
      </c>
    </row>
    <row r="50" customFormat="false" ht="13.5" hidden="false" customHeight="true" outlineLevel="0" collapsed="false">
      <c r="A50" s="22" t="s">
        <v>1253</v>
      </c>
      <c r="B50" s="23"/>
      <c r="C50" s="23"/>
      <c r="D50" s="24"/>
      <c r="E50" s="25"/>
      <c r="F50" s="25"/>
      <c r="G50" s="45"/>
      <c r="H50" s="45"/>
      <c r="I50" s="45"/>
      <c r="J50" s="45"/>
      <c r="K50" s="45"/>
      <c r="L50" s="45"/>
      <c r="M50" s="45"/>
      <c r="N50" s="45"/>
      <c r="O50" s="45"/>
      <c r="P50" s="25"/>
      <c r="Q50" s="25"/>
      <c r="R50" s="25"/>
      <c r="S50" s="25"/>
      <c r="T50" s="55"/>
      <c r="U50" s="25" t="str">
        <f aca="false">PROAE[[#This Row],[Unidade]]&amp; RIGHT("000" &amp; ROW(), 3)</f>
        <v>PROAE050</v>
      </c>
    </row>
  </sheetData>
  <mergeCells count="2">
    <mergeCell ref="E1:K1"/>
    <mergeCell ref="P1:T1"/>
  </mergeCells>
  <conditionalFormatting sqref="B1">
    <cfRule type="cellIs" priority="2" operator="lessThan" aboveAverage="0" equalAverage="0" bottom="0" percent="0" rank="0" text="" dxfId="103">
      <formula>0</formula>
    </cfRule>
  </conditionalFormatting>
  <conditionalFormatting sqref="C1">
    <cfRule type="cellIs" priority="3" operator="lessThan" aboveAverage="0" equalAverage="0" bottom="0" percent="0" rank="0" text="" dxfId="104">
      <formula>0</formula>
    </cfRule>
  </conditionalFormatting>
  <conditionalFormatting sqref="D3:D50">
    <cfRule type="cellIs" priority="4" operator="equal" aboveAverage="0" equalAverage="0" bottom="0" percent="0" rank="0" text="" dxfId="105">
      <formula>3</formula>
    </cfRule>
    <cfRule type="cellIs" priority="5" operator="equal" aboveAverage="0" equalAverage="0" bottom="0" percent="0" rank="0" text="" dxfId="106">
      <formula>2</formula>
    </cfRule>
    <cfRule type="cellIs" priority="6" operator="equal" aboveAverage="0" equalAverage="0" bottom="0" percent="0" rank="0" text="" dxfId="107">
      <formula>1</formula>
    </cfRule>
  </conditionalFormatting>
  <conditionalFormatting sqref="E3:E50">
    <cfRule type="expression" priority="7" aboveAverage="0" equalAverage="0" bottom="0" percent="0" rank="0" text="" dxfId="108">
      <formula>$D3=""</formula>
    </cfRule>
    <cfRule type="expression" priority="8" aboveAverage="0" equalAverage="0" bottom="0" percent="0" rank="0" text="" dxfId="109">
      <formula>$C3=0</formula>
    </cfRule>
    <cfRule type="expression" priority="9" aboveAverage="0" equalAverage="0" bottom="0" percent="0" rank="0" text="" dxfId="110">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6"/>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B8" activeCellId="0" sqref="B8"/>
    </sheetView>
  </sheetViews>
  <sheetFormatPr defaultColWidth="15.65234375" defaultRowHeight="13.5" zeroHeight="false" outlineLevelRow="0" outlineLevelCol="0"/>
  <cols>
    <col collapsed="false" customWidth="false" hidden="false" outlineLevel="0" max="1" min="1" style="1" width="15.63"/>
    <col collapsed="false" customWidth="false" hidden="false" outlineLevel="0" max="3" min="2" style="2" width="15.63"/>
    <col collapsed="false" customWidth="true" hidden="false" outlineLevel="0" max="4" min="4" style="2" width="4.63"/>
    <col collapsed="false" customWidth="false" hidden="false" outlineLevel="0" max="19" min="5" style="1" width="15.63"/>
    <col collapsed="false" customWidth="false" hidden="false" outlineLevel="0" max="20" min="20" style="4" width="15.63"/>
    <col collapsed="false" customWidth="false" hidden="false" outlineLevel="0" max="1024" min="21" style="1" width="15.63"/>
  </cols>
  <sheetData>
    <row r="1" s="13" customFormat="true" ht="13.5" hidden="false" customHeight="true" outlineLevel="0" collapsed="false">
      <c r="A1" s="5" t="n">
        <v>1659016.40999999</v>
      </c>
      <c r="B1" s="40" t="n">
        <f aca="false">SUM(B3:B99)</f>
        <v>342502.970000006</v>
      </c>
      <c r="C1" s="7" t="n">
        <f aca="false">A1-SUM(C3:C99)</f>
        <v>0</v>
      </c>
      <c r="D1" s="8" t="s">
        <v>0</v>
      </c>
      <c r="E1" s="9" t="s">
        <v>1</v>
      </c>
      <c r="F1" s="9"/>
      <c r="G1" s="9"/>
      <c r="H1" s="9"/>
      <c r="I1" s="9"/>
      <c r="J1" s="9"/>
      <c r="K1" s="9"/>
      <c r="L1" s="10" t="s">
        <v>2</v>
      </c>
      <c r="M1" s="10" t="s">
        <v>3</v>
      </c>
      <c r="N1" s="10" t="s">
        <v>4</v>
      </c>
      <c r="O1" s="10" t="s">
        <v>5</v>
      </c>
      <c r="P1" s="11" t="s">
        <v>6</v>
      </c>
      <c r="Q1" s="11"/>
      <c r="R1" s="11"/>
      <c r="S1" s="11"/>
      <c r="T1" s="11"/>
      <c r="U1" s="12" t="s">
        <v>7</v>
      </c>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1381</v>
      </c>
      <c r="B3" s="23" t="n">
        <v>0</v>
      </c>
      <c r="C3" s="23" t="n">
        <v>840000</v>
      </c>
      <c r="D3" s="24" t="n">
        <v>1</v>
      </c>
      <c r="E3" s="25" t="s">
        <v>1382</v>
      </c>
      <c r="F3" s="25" t="s">
        <v>31</v>
      </c>
      <c r="G3" s="45" t="s">
        <v>1383</v>
      </c>
      <c r="H3" s="45" t="s">
        <v>1384</v>
      </c>
      <c r="I3" s="45" t="s">
        <v>1385</v>
      </c>
      <c r="J3" s="45" t="s">
        <v>1386</v>
      </c>
      <c r="K3" s="45" t="s">
        <v>1387</v>
      </c>
      <c r="L3" s="45" t="s">
        <v>1388</v>
      </c>
      <c r="M3" s="45" t="s">
        <v>1389</v>
      </c>
      <c r="N3" s="45" t="s">
        <v>1390</v>
      </c>
      <c r="O3" s="45" t="s">
        <v>1391</v>
      </c>
      <c r="P3" s="25" t="s">
        <v>41</v>
      </c>
      <c r="Q3" s="25" t="s">
        <v>1392</v>
      </c>
      <c r="R3" s="25" t="s">
        <v>43</v>
      </c>
      <c r="S3" s="25" t="s">
        <v>44</v>
      </c>
      <c r="T3" s="55" t="n">
        <v>45689</v>
      </c>
      <c r="U3" s="25" t="str">
        <f aca="false">PROEC[[#This Row],[Unidade]]&amp; RIGHT("000" &amp; ROW(), 3)</f>
        <v>PROEC003</v>
      </c>
    </row>
    <row r="4" customFormat="false" ht="13.5" hidden="false" customHeight="true" outlineLevel="0" collapsed="false">
      <c r="A4" s="22" t="s">
        <v>1381</v>
      </c>
      <c r="B4" s="23" t="n">
        <v>0</v>
      </c>
      <c r="C4" s="23" t="n">
        <v>60000</v>
      </c>
      <c r="D4" s="24" t="n">
        <v>1</v>
      </c>
      <c r="E4" s="25" t="s">
        <v>1393</v>
      </c>
      <c r="F4" s="25" t="s">
        <v>163</v>
      </c>
      <c r="G4" s="45" t="s">
        <v>1394</v>
      </c>
      <c r="H4" s="45" t="s">
        <v>1395</v>
      </c>
      <c r="I4" s="45" t="s">
        <v>1396</v>
      </c>
      <c r="J4" s="45" t="s">
        <v>1397</v>
      </c>
      <c r="K4" s="45" t="s">
        <v>1398</v>
      </c>
      <c r="L4" s="45" t="s">
        <v>1399</v>
      </c>
      <c r="M4" s="45" t="s">
        <v>1400</v>
      </c>
      <c r="N4" s="45" t="s">
        <v>104</v>
      </c>
      <c r="O4" s="45" t="s">
        <v>40</v>
      </c>
      <c r="P4" s="25" t="s">
        <v>41</v>
      </c>
      <c r="Q4" s="25" t="s">
        <v>1401</v>
      </c>
      <c r="R4" s="25" t="s">
        <v>43</v>
      </c>
      <c r="S4" s="25" t="s">
        <v>44</v>
      </c>
      <c r="T4" s="55" t="n">
        <v>45670</v>
      </c>
      <c r="U4" s="25" t="str">
        <f aca="false">PROEC[[#This Row],[Unidade]]&amp; RIGHT("000" &amp; ROW(), 3)</f>
        <v>PROEC004</v>
      </c>
    </row>
    <row r="5" customFormat="false" ht="13.5" hidden="false" customHeight="true" outlineLevel="0" collapsed="false">
      <c r="A5" s="22" t="s">
        <v>1381</v>
      </c>
      <c r="B5" s="23" t="n">
        <v>0</v>
      </c>
      <c r="C5" s="23" t="n">
        <v>20000</v>
      </c>
      <c r="D5" s="24" t="n">
        <v>1</v>
      </c>
      <c r="E5" s="25" t="s">
        <v>1393</v>
      </c>
      <c r="F5" s="25" t="s">
        <v>194</v>
      </c>
      <c r="G5" s="45" t="s">
        <v>1394</v>
      </c>
      <c r="H5" s="45" t="s">
        <v>1395</v>
      </c>
      <c r="I5" s="45" t="s">
        <v>1396</v>
      </c>
      <c r="J5" s="45" t="s">
        <v>1402</v>
      </c>
      <c r="K5" s="45" t="s">
        <v>1398</v>
      </c>
      <c r="L5" s="45" t="s">
        <v>1399</v>
      </c>
      <c r="M5" s="45" t="s">
        <v>1400</v>
      </c>
      <c r="N5" s="45" t="s">
        <v>104</v>
      </c>
      <c r="O5" s="45" t="s">
        <v>40</v>
      </c>
      <c r="P5" s="25" t="s">
        <v>41</v>
      </c>
      <c r="Q5" s="25" t="s">
        <v>1038</v>
      </c>
      <c r="R5" s="25" t="s">
        <v>43</v>
      </c>
      <c r="S5" s="25" t="s">
        <v>44</v>
      </c>
      <c r="T5" s="55" t="n">
        <v>45670</v>
      </c>
      <c r="U5" s="25" t="str">
        <f aca="false">PROEC[[#This Row],[Unidade]]&amp; RIGHT("000" &amp; ROW(), 3)</f>
        <v>PROEC005</v>
      </c>
    </row>
    <row r="6" customFormat="false" ht="13.5" hidden="false" customHeight="true" outlineLevel="0" collapsed="false">
      <c r="A6" s="22" t="s">
        <v>1381</v>
      </c>
      <c r="B6" s="72" t="n">
        <v>142502.970000006</v>
      </c>
      <c r="C6" s="72" t="n">
        <v>137497.029999994</v>
      </c>
      <c r="D6" s="24" t="n">
        <v>1</v>
      </c>
      <c r="E6" s="25" t="s">
        <v>1403</v>
      </c>
      <c r="F6" s="25" t="s">
        <v>194</v>
      </c>
      <c r="G6" s="45" t="s">
        <v>1002</v>
      </c>
      <c r="H6" s="45" t="s">
        <v>1404</v>
      </c>
      <c r="I6" s="45" t="s">
        <v>1396</v>
      </c>
      <c r="J6" s="45" t="s">
        <v>1405</v>
      </c>
      <c r="K6" s="45" t="s">
        <v>1406</v>
      </c>
      <c r="L6" s="45" t="s">
        <v>1407</v>
      </c>
      <c r="M6" s="45" t="s">
        <v>1389</v>
      </c>
      <c r="N6" s="45" t="s">
        <v>1408</v>
      </c>
      <c r="O6" s="45" t="s">
        <v>40</v>
      </c>
      <c r="P6" s="25" t="s">
        <v>41</v>
      </c>
      <c r="Q6" s="25" t="s">
        <v>1038</v>
      </c>
      <c r="R6" s="25" t="s">
        <v>43</v>
      </c>
      <c r="S6" s="25" t="s">
        <v>44</v>
      </c>
      <c r="T6" s="55" t="n">
        <v>45717</v>
      </c>
      <c r="U6" s="25" t="str">
        <f aca="false">PROEC[[#This Row],[Unidade]]&amp; RIGHT("000" &amp; ROW(), 3)</f>
        <v>PROEC006</v>
      </c>
    </row>
    <row r="7" customFormat="false" ht="13.5" hidden="false" customHeight="true" outlineLevel="0" collapsed="false">
      <c r="A7" s="22" t="s">
        <v>1381</v>
      </c>
      <c r="B7" s="23" t="n">
        <v>150000</v>
      </c>
      <c r="C7" s="23" t="n">
        <v>30719.38</v>
      </c>
      <c r="D7" s="24" t="n">
        <v>1</v>
      </c>
      <c r="E7" s="25" t="s">
        <v>1403</v>
      </c>
      <c r="F7" s="25" t="s">
        <v>31</v>
      </c>
      <c r="G7" s="45" t="s">
        <v>1002</v>
      </c>
      <c r="H7" s="45" t="s">
        <v>1404</v>
      </c>
      <c r="I7" s="45" t="s">
        <v>1396</v>
      </c>
      <c r="J7" s="45" t="s">
        <v>1409</v>
      </c>
      <c r="K7" s="45" t="s">
        <v>1406</v>
      </c>
      <c r="L7" s="45" t="s">
        <v>1407</v>
      </c>
      <c r="M7" s="45" t="s">
        <v>1389</v>
      </c>
      <c r="N7" s="45" t="s">
        <v>1408</v>
      </c>
      <c r="O7" s="45" t="s">
        <v>40</v>
      </c>
      <c r="P7" s="25" t="s">
        <v>41</v>
      </c>
      <c r="Q7" s="25" t="s">
        <v>1410</v>
      </c>
      <c r="R7" s="25" t="s">
        <v>43</v>
      </c>
      <c r="S7" s="25" t="s">
        <v>44</v>
      </c>
      <c r="T7" s="55" t="n">
        <v>45717</v>
      </c>
      <c r="U7" s="25" t="str">
        <f aca="false">PROEC[[#This Row],[Unidade]]&amp; RIGHT("000" &amp; ROW(), 3)</f>
        <v>PROEC007</v>
      </c>
    </row>
    <row r="8" customFormat="false" ht="13.5" hidden="false" customHeight="true" outlineLevel="0" collapsed="false">
      <c r="A8" s="22" t="s">
        <v>1381</v>
      </c>
      <c r="B8" s="23" t="n">
        <v>50000</v>
      </c>
      <c r="C8" s="23" t="n">
        <v>30000</v>
      </c>
      <c r="D8" s="24" t="n">
        <v>1</v>
      </c>
      <c r="E8" s="25" t="s">
        <v>1403</v>
      </c>
      <c r="F8" s="25" t="s">
        <v>46</v>
      </c>
      <c r="G8" s="45" t="s">
        <v>1002</v>
      </c>
      <c r="H8" s="45" t="s">
        <v>1404</v>
      </c>
      <c r="I8" s="45" t="s">
        <v>1396</v>
      </c>
      <c r="J8" s="45" t="s">
        <v>1411</v>
      </c>
      <c r="K8" s="45" t="s">
        <v>1406</v>
      </c>
      <c r="L8" s="45" t="s">
        <v>1407</v>
      </c>
      <c r="M8" s="45" t="s">
        <v>1389</v>
      </c>
      <c r="N8" s="45" t="s">
        <v>1408</v>
      </c>
      <c r="O8" s="45" t="s">
        <v>40</v>
      </c>
      <c r="P8" s="25" t="s">
        <v>41</v>
      </c>
      <c r="Q8" s="25" t="s">
        <v>1410</v>
      </c>
      <c r="R8" s="25" t="s">
        <v>43</v>
      </c>
      <c r="S8" s="25" t="s">
        <v>44</v>
      </c>
      <c r="T8" s="55" t="n">
        <v>45717</v>
      </c>
      <c r="U8" s="25" t="str">
        <f aca="false">PROEC[[#This Row],[Unidade]]&amp; RIGHT("000" &amp; ROW(), 3)</f>
        <v>PROEC008</v>
      </c>
    </row>
    <row r="9" customFormat="false" ht="13.5" hidden="false" customHeight="true" outlineLevel="0" collapsed="false">
      <c r="A9" s="22" t="s">
        <v>1381</v>
      </c>
      <c r="B9" s="23" t="n">
        <v>0</v>
      </c>
      <c r="C9" s="23" t="n">
        <v>20000</v>
      </c>
      <c r="D9" s="24" t="n">
        <v>1</v>
      </c>
      <c r="E9" s="25" t="s">
        <v>1403</v>
      </c>
      <c r="F9" s="25" t="s">
        <v>163</v>
      </c>
      <c r="G9" s="45" t="s">
        <v>1002</v>
      </c>
      <c r="H9" s="45" t="s">
        <v>1404</v>
      </c>
      <c r="I9" s="45" t="s">
        <v>1396</v>
      </c>
      <c r="J9" s="45" t="s">
        <v>1412</v>
      </c>
      <c r="K9" s="45" t="s">
        <v>1406</v>
      </c>
      <c r="L9" s="45" t="s">
        <v>1407</v>
      </c>
      <c r="M9" s="45" t="s">
        <v>1389</v>
      </c>
      <c r="N9" s="45" t="s">
        <v>1408</v>
      </c>
      <c r="O9" s="45" t="s">
        <v>40</v>
      </c>
      <c r="P9" s="25" t="s">
        <v>41</v>
      </c>
      <c r="Q9" s="25" t="s">
        <v>1401</v>
      </c>
      <c r="R9" s="25" t="s">
        <v>43</v>
      </c>
      <c r="S9" s="25" t="s">
        <v>44</v>
      </c>
      <c r="T9" s="55" t="n">
        <v>45717</v>
      </c>
      <c r="U9" s="25" t="str">
        <f aca="false">PROEC[[#This Row],[Unidade]]&amp; RIGHT("000" &amp; ROW(), 3)</f>
        <v>PROEC009</v>
      </c>
    </row>
    <row r="10" customFormat="false" ht="13.5" hidden="false" customHeight="true" outlineLevel="0" collapsed="false">
      <c r="A10" s="22" t="s">
        <v>1381</v>
      </c>
      <c r="B10" s="23" t="n">
        <v>0</v>
      </c>
      <c r="C10" s="23" t="n">
        <v>428400</v>
      </c>
      <c r="D10" s="24" t="n">
        <v>1</v>
      </c>
      <c r="E10" s="25" t="s">
        <v>1413</v>
      </c>
      <c r="F10" s="25" t="s">
        <v>31</v>
      </c>
      <c r="G10" s="45" t="s">
        <v>1414</v>
      </c>
      <c r="H10" s="45" t="s">
        <v>1415</v>
      </c>
      <c r="I10" s="45" t="s">
        <v>1416</v>
      </c>
      <c r="J10" s="45" t="s">
        <v>1417</v>
      </c>
      <c r="K10" s="45" t="s">
        <v>1387</v>
      </c>
      <c r="L10" s="45" t="s">
        <v>1418</v>
      </c>
      <c r="M10" s="45" t="s">
        <v>1389</v>
      </c>
      <c r="N10" s="45" t="s">
        <v>104</v>
      </c>
      <c r="O10" s="45" t="s">
        <v>40</v>
      </c>
      <c r="P10" s="25" t="s">
        <v>41</v>
      </c>
      <c r="Q10" s="25" t="s">
        <v>1419</v>
      </c>
      <c r="R10" s="25" t="s">
        <v>43</v>
      </c>
      <c r="S10" s="25" t="s">
        <v>136</v>
      </c>
      <c r="T10" s="55" t="n">
        <v>45667</v>
      </c>
      <c r="U10" s="25" t="str">
        <f aca="false">PROEC[[#This Row],[Unidade]]&amp; RIGHT("000" &amp; ROW(), 3)</f>
        <v>PROEC010</v>
      </c>
    </row>
    <row r="11" customFormat="false" ht="13.5" hidden="false" customHeight="true" outlineLevel="0" collapsed="false">
      <c r="A11" s="22" t="s">
        <v>1381</v>
      </c>
      <c r="B11" s="23" t="n">
        <v>0</v>
      </c>
      <c r="C11" s="23" t="n">
        <v>92400</v>
      </c>
      <c r="D11" s="24" t="n">
        <v>1</v>
      </c>
      <c r="E11" s="25" t="s">
        <v>1413</v>
      </c>
      <c r="F11" s="25" t="s">
        <v>31</v>
      </c>
      <c r="G11" s="45" t="s">
        <v>1420</v>
      </c>
      <c r="H11" s="45" t="s">
        <v>1421</v>
      </c>
      <c r="I11" s="45" t="s">
        <v>1422</v>
      </c>
      <c r="J11" s="45" t="s">
        <v>1423</v>
      </c>
      <c r="K11" s="45" t="s">
        <v>1387</v>
      </c>
      <c r="L11" s="45" t="s">
        <v>1418</v>
      </c>
      <c r="M11" s="45" t="s">
        <v>1389</v>
      </c>
      <c r="N11" s="45" t="s">
        <v>104</v>
      </c>
      <c r="O11" s="45" t="s">
        <v>40</v>
      </c>
      <c r="P11" s="25" t="s">
        <v>41</v>
      </c>
      <c r="Q11" s="25" t="s">
        <v>1419</v>
      </c>
      <c r="R11" s="25" t="s">
        <v>43</v>
      </c>
      <c r="S11" s="25" t="s">
        <v>136</v>
      </c>
      <c r="T11" s="55" t="n">
        <v>45667</v>
      </c>
      <c r="U11" s="25" t="str">
        <f aca="false">PROEC[[#This Row],[Unidade]]&amp; RIGHT("000" &amp; ROW(), 3)</f>
        <v>PROEC011</v>
      </c>
    </row>
    <row r="12" customFormat="false" ht="13.5" hidden="false" customHeight="true" outlineLevel="0" collapsed="false">
      <c r="A12" s="22" t="s">
        <v>1381</v>
      </c>
      <c r="B12" s="23"/>
      <c r="C12" s="23"/>
      <c r="D12" s="24"/>
      <c r="E12" s="25"/>
      <c r="F12" s="25"/>
      <c r="G12" s="45"/>
      <c r="H12" s="45"/>
      <c r="I12" s="45"/>
      <c r="J12" s="45"/>
      <c r="K12" s="45"/>
      <c r="L12" s="45"/>
      <c r="M12" s="45"/>
      <c r="N12" s="45"/>
      <c r="O12" s="45"/>
      <c r="P12" s="25"/>
      <c r="Q12" s="25"/>
      <c r="R12" s="25"/>
      <c r="S12" s="25"/>
      <c r="T12" s="55"/>
      <c r="U12" s="25" t="str">
        <f aca="false">PROEC[[#This Row],[Unidade]]&amp; RIGHT("000" &amp; ROW(), 3)</f>
        <v>PROEC012</v>
      </c>
    </row>
    <row r="13" customFormat="false" ht="13.5" hidden="false" customHeight="true" outlineLevel="0" collapsed="false">
      <c r="A13" s="22" t="s">
        <v>1381</v>
      </c>
      <c r="B13" s="23"/>
      <c r="C13" s="23"/>
      <c r="D13" s="24"/>
      <c r="E13" s="25"/>
      <c r="F13" s="25"/>
      <c r="G13" s="45"/>
      <c r="H13" s="45"/>
      <c r="I13" s="45"/>
      <c r="J13" s="45"/>
      <c r="K13" s="45"/>
      <c r="L13" s="45"/>
      <c r="M13" s="45"/>
      <c r="N13" s="45"/>
      <c r="O13" s="45"/>
      <c r="P13" s="25"/>
      <c r="Q13" s="25"/>
      <c r="R13" s="25"/>
      <c r="S13" s="25"/>
      <c r="T13" s="55"/>
      <c r="U13" s="25" t="str">
        <f aca="false">PROEC[[#This Row],[Unidade]]&amp; RIGHT("000" &amp; ROW(), 3)</f>
        <v>PROEC013</v>
      </c>
    </row>
    <row r="14" customFormat="false" ht="13.5" hidden="false" customHeight="true" outlineLevel="0" collapsed="false">
      <c r="A14" s="22" t="s">
        <v>1381</v>
      </c>
      <c r="B14" s="23"/>
      <c r="C14" s="23"/>
      <c r="D14" s="24"/>
      <c r="E14" s="25"/>
      <c r="F14" s="25"/>
      <c r="G14" s="45"/>
      <c r="H14" s="45"/>
      <c r="I14" s="45"/>
      <c r="J14" s="45"/>
      <c r="K14" s="45"/>
      <c r="L14" s="45"/>
      <c r="M14" s="45"/>
      <c r="N14" s="45"/>
      <c r="O14" s="45"/>
      <c r="P14" s="25"/>
      <c r="Q14" s="25"/>
      <c r="R14" s="25"/>
      <c r="S14" s="25"/>
      <c r="T14" s="55"/>
      <c r="U14" s="25" t="str">
        <f aca="false">PROEC[[#This Row],[Unidade]]&amp; RIGHT("000" &amp; ROW(), 3)</f>
        <v>PROEC014</v>
      </c>
    </row>
    <row r="15" customFormat="false" ht="13.5" hidden="false" customHeight="true" outlineLevel="0" collapsed="false">
      <c r="A15" s="22" t="s">
        <v>1381</v>
      </c>
      <c r="B15" s="23"/>
      <c r="C15" s="23"/>
      <c r="D15" s="24"/>
      <c r="E15" s="25"/>
      <c r="F15" s="25"/>
      <c r="G15" s="45"/>
      <c r="H15" s="45"/>
      <c r="I15" s="45"/>
      <c r="J15" s="45"/>
      <c r="K15" s="45"/>
      <c r="L15" s="45"/>
      <c r="M15" s="45"/>
      <c r="N15" s="45"/>
      <c r="O15" s="45"/>
      <c r="P15" s="25"/>
      <c r="Q15" s="25"/>
      <c r="R15" s="25"/>
      <c r="S15" s="25"/>
      <c r="T15" s="55"/>
      <c r="U15" s="25" t="str">
        <f aca="false">PROEC[[#This Row],[Unidade]]&amp; RIGHT("000" &amp; ROW(), 3)</f>
        <v>PROEC015</v>
      </c>
    </row>
    <row r="16" customFormat="false" ht="13.5" hidden="false" customHeight="true" outlineLevel="0" collapsed="false">
      <c r="A16" s="22" t="s">
        <v>1381</v>
      </c>
      <c r="B16" s="23"/>
      <c r="C16" s="23"/>
      <c r="D16" s="24"/>
      <c r="E16" s="25"/>
      <c r="F16" s="25"/>
      <c r="G16" s="45"/>
      <c r="H16" s="45"/>
      <c r="I16" s="45"/>
      <c r="J16" s="45"/>
      <c r="K16" s="45"/>
      <c r="L16" s="45"/>
      <c r="M16" s="45"/>
      <c r="N16" s="45"/>
      <c r="O16" s="45"/>
      <c r="P16" s="25"/>
      <c r="Q16" s="25"/>
      <c r="R16" s="25"/>
      <c r="S16" s="25"/>
      <c r="T16" s="55"/>
      <c r="U16" s="25" t="str">
        <f aca="false">PROEC[[#This Row],[Unidade]]&amp; RIGHT("000" &amp; ROW(), 3)</f>
        <v>PROEC016</v>
      </c>
    </row>
    <row r="17" customFormat="false" ht="13.5" hidden="false" customHeight="true" outlineLevel="0" collapsed="false">
      <c r="A17" s="22" t="s">
        <v>1381</v>
      </c>
      <c r="B17" s="23"/>
      <c r="C17" s="23"/>
      <c r="D17" s="24"/>
      <c r="E17" s="25"/>
      <c r="F17" s="25"/>
      <c r="G17" s="45"/>
      <c r="H17" s="45"/>
      <c r="I17" s="45"/>
      <c r="J17" s="45"/>
      <c r="K17" s="45"/>
      <c r="L17" s="45"/>
      <c r="M17" s="45"/>
      <c r="N17" s="45"/>
      <c r="O17" s="45"/>
      <c r="P17" s="25"/>
      <c r="Q17" s="25"/>
      <c r="R17" s="25"/>
      <c r="S17" s="25"/>
      <c r="T17" s="55"/>
      <c r="U17" s="25" t="str">
        <f aca="false">PROEC[[#This Row],[Unidade]]&amp; RIGHT("000" &amp; ROW(), 3)</f>
        <v>PROEC017</v>
      </c>
    </row>
    <row r="18" customFormat="false" ht="13.5" hidden="false" customHeight="true" outlineLevel="0" collapsed="false">
      <c r="A18" s="22" t="s">
        <v>1381</v>
      </c>
      <c r="B18" s="23"/>
      <c r="C18" s="23"/>
      <c r="D18" s="24"/>
      <c r="E18" s="25"/>
      <c r="F18" s="25"/>
      <c r="G18" s="45"/>
      <c r="H18" s="45"/>
      <c r="I18" s="45"/>
      <c r="J18" s="45"/>
      <c r="K18" s="45"/>
      <c r="L18" s="45"/>
      <c r="M18" s="45"/>
      <c r="N18" s="45"/>
      <c r="O18" s="45"/>
      <c r="P18" s="25"/>
      <c r="Q18" s="25"/>
      <c r="R18" s="25"/>
      <c r="S18" s="25"/>
      <c r="T18" s="55"/>
      <c r="U18" s="25" t="str">
        <f aca="false">PROEC[[#This Row],[Unidade]]&amp; RIGHT("000" &amp; ROW(), 3)</f>
        <v>PROEC018</v>
      </c>
    </row>
    <row r="19" customFormat="false" ht="13.5" hidden="false" customHeight="true" outlineLevel="0" collapsed="false">
      <c r="A19" s="22" t="s">
        <v>1381</v>
      </c>
      <c r="B19" s="23"/>
      <c r="C19" s="23"/>
      <c r="D19" s="24"/>
      <c r="E19" s="25"/>
      <c r="F19" s="25"/>
      <c r="G19" s="45"/>
      <c r="H19" s="45"/>
      <c r="I19" s="45"/>
      <c r="J19" s="45"/>
      <c r="K19" s="45"/>
      <c r="L19" s="45"/>
      <c r="M19" s="45"/>
      <c r="N19" s="45"/>
      <c r="O19" s="45"/>
      <c r="P19" s="25"/>
      <c r="Q19" s="25"/>
      <c r="R19" s="25"/>
      <c r="S19" s="25"/>
      <c r="T19" s="55"/>
      <c r="U19" s="25" t="str">
        <f aca="false">PROEC[[#This Row],[Unidade]]&amp; RIGHT("000" &amp; ROW(), 3)</f>
        <v>PROEC019</v>
      </c>
    </row>
    <row r="20" customFormat="false" ht="13.5" hidden="false" customHeight="true" outlineLevel="0" collapsed="false">
      <c r="A20" s="22" t="s">
        <v>1381</v>
      </c>
      <c r="B20" s="23"/>
      <c r="C20" s="23"/>
      <c r="D20" s="24"/>
      <c r="E20" s="25"/>
      <c r="F20" s="25"/>
      <c r="G20" s="45"/>
      <c r="H20" s="45"/>
      <c r="I20" s="45"/>
      <c r="J20" s="45"/>
      <c r="K20" s="45"/>
      <c r="L20" s="45"/>
      <c r="M20" s="45"/>
      <c r="N20" s="45"/>
      <c r="O20" s="45"/>
      <c r="P20" s="25"/>
      <c r="Q20" s="25"/>
      <c r="R20" s="25"/>
      <c r="S20" s="25"/>
      <c r="T20" s="55"/>
      <c r="U20" s="25" t="str">
        <f aca="false">PROEC[[#This Row],[Unidade]]&amp; RIGHT("000" &amp; ROW(), 3)</f>
        <v>PROEC020</v>
      </c>
    </row>
    <row r="21" customFormat="false" ht="13.5" hidden="false" customHeight="true" outlineLevel="0" collapsed="false">
      <c r="A21" s="22" t="s">
        <v>1381</v>
      </c>
      <c r="B21" s="23"/>
      <c r="C21" s="23"/>
      <c r="D21" s="24"/>
      <c r="E21" s="25"/>
      <c r="F21" s="25"/>
      <c r="G21" s="45"/>
      <c r="H21" s="45"/>
      <c r="I21" s="45"/>
      <c r="J21" s="45"/>
      <c r="K21" s="45"/>
      <c r="L21" s="45"/>
      <c r="M21" s="45"/>
      <c r="N21" s="45"/>
      <c r="O21" s="45"/>
      <c r="P21" s="25"/>
      <c r="Q21" s="25"/>
      <c r="R21" s="25"/>
      <c r="S21" s="25"/>
      <c r="T21" s="55"/>
      <c r="U21" s="25" t="str">
        <f aca="false">PROEC[[#This Row],[Unidade]]&amp; RIGHT("000" &amp; ROW(), 3)</f>
        <v>PROEC021</v>
      </c>
    </row>
    <row r="22" customFormat="false" ht="13.5" hidden="false" customHeight="true" outlineLevel="0" collapsed="false">
      <c r="A22" s="22" t="s">
        <v>1381</v>
      </c>
      <c r="B22" s="23"/>
      <c r="C22" s="23"/>
      <c r="D22" s="24"/>
      <c r="E22" s="25"/>
      <c r="F22" s="25"/>
      <c r="G22" s="45"/>
      <c r="H22" s="45"/>
      <c r="I22" s="45"/>
      <c r="J22" s="45"/>
      <c r="K22" s="45"/>
      <c r="L22" s="45"/>
      <c r="M22" s="45"/>
      <c r="N22" s="45"/>
      <c r="O22" s="45"/>
      <c r="P22" s="25"/>
      <c r="Q22" s="25"/>
      <c r="R22" s="25"/>
      <c r="S22" s="25"/>
      <c r="T22" s="55"/>
      <c r="U22" s="25" t="str">
        <f aca="false">PROEC[[#This Row],[Unidade]]&amp; RIGHT("000" &amp; ROW(), 3)</f>
        <v>PROEC022</v>
      </c>
    </row>
    <row r="23" customFormat="false" ht="13.5" hidden="false" customHeight="true" outlineLevel="0" collapsed="false">
      <c r="A23" s="22" t="s">
        <v>1381</v>
      </c>
      <c r="B23" s="23"/>
      <c r="C23" s="23"/>
      <c r="D23" s="24"/>
      <c r="E23" s="25"/>
      <c r="F23" s="25"/>
      <c r="G23" s="45"/>
      <c r="H23" s="45"/>
      <c r="I23" s="45"/>
      <c r="J23" s="45"/>
      <c r="K23" s="45"/>
      <c r="L23" s="45"/>
      <c r="M23" s="45"/>
      <c r="N23" s="45"/>
      <c r="O23" s="45"/>
      <c r="P23" s="25"/>
      <c r="Q23" s="25"/>
      <c r="R23" s="25"/>
      <c r="S23" s="25"/>
      <c r="T23" s="55"/>
      <c r="U23" s="25" t="str">
        <f aca="false">PROEC[[#This Row],[Unidade]]&amp; RIGHT("000" &amp; ROW(), 3)</f>
        <v>PROEC023</v>
      </c>
    </row>
    <row r="24" customFormat="false" ht="13.5" hidden="false" customHeight="true" outlineLevel="0" collapsed="false">
      <c r="A24" s="22" t="s">
        <v>1381</v>
      </c>
      <c r="B24" s="23"/>
      <c r="C24" s="23"/>
      <c r="D24" s="24"/>
      <c r="E24" s="25"/>
      <c r="F24" s="25"/>
      <c r="G24" s="45"/>
      <c r="H24" s="45"/>
      <c r="I24" s="45"/>
      <c r="J24" s="45"/>
      <c r="K24" s="45"/>
      <c r="L24" s="45"/>
      <c r="M24" s="45"/>
      <c r="N24" s="45"/>
      <c r="O24" s="45"/>
      <c r="P24" s="25"/>
      <c r="Q24" s="25"/>
      <c r="R24" s="25"/>
      <c r="S24" s="25"/>
      <c r="T24" s="55"/>
      <c r="U24" s="25" t="str">
        <f aca="false">PROEC[[#This Row],[Unidade]]&amp; RIGHT("000" &amp; ROW(), 3)</f>
        <v>PROEC024</v>
      </c>
    </row>
    <row r="25" customFormat="false" ht="13.5" hidden="false" customHeight="true" outlineLevel="0" collapsed="false">
      <c r="A25" s="22" t="s">
        <v>1381</v>
      </c>
      <c r="B25" s="23"/>
      <c r="C25" s="23"/>
      <c r="D25" s="24"/>
      <c r="E25" s="25"/>
      <c r="F25" s="25"/>
      <c r="G25" s="45"/>
      <c r="H25" s="45"/>
      <c r="I25" s="45"/>
      <c r="J25" s="45"/>
      <c r="K25" s="45"/>
      <c r="L25" s="45"/>
      <c r="M25" s="45"/>
      <c r="N25" s="45"/>
      <c r="O25" s="45"/>
      <c r="P25" s="25"/>
      <c r="Q25" s="25"/>
      <c r="R25" s="25"/>
      <c r="S25" s="25"/>
      <c r="T25" s="55"/>
      <c r="U25" s="25" t="str">
        <f aca="false">PROEC[[#This Row],[Unidade]]&amp; RIGHT("000" &amp; ROW(), 3)</f>
        <v>PROEC025</v>
      </c>
    </row>
    <row r="26" customFormat="false" ht="13.5" hidden="false" customHeight="true" outlineLevel="0" collapsed="false">
      <c r="A26" s="22" t="s">
        <v>1381</v>
      </c>
      <c r="B26" s="23"/>
      <c r="C26" s="23"/>
      <c r="D26" s="24"/>
      <c r="E26" s="25"/>
      <c r="F26" s="25"/>
      <c r="G26" s="45"/>
      <c r="H26" s="45"/>
      <c r="I26" s="45"/>
      <c r="J26" s="45"/>
      <c r="K26" s="45"/>
      <c r="L26" s="45"/>
      <c r="M26" s="45"/>
      <c r="N26" s="45"/>
      <c r="O26" s="45"/>
      <c r="P26" s="25"/>
      <c r="Q26" s="25"/>
      <c r="R26" s="25"/>
      <c r="S26" s="25"/>
      <c r="T26" s="55"/>
      <c r="U26" s="25" t="str">
        <f aca="false">PROEC[[#This Row],[Unidade]]&amp; RIGHT("000" &amp; ROW(), 3)</f>
        <v>PROEC026</v>
      </c>
    </row>
    <row r="27" customFormat="false" ht="13.5" hidden="false" customHeight="true" outlineLevel="0" collapsed="false">
      <c r="A27" s="22" t="s">
        <v>1381</v>
      </c>
      <c r="B27" s="23"/>
      <c r="C27" s="23"/>
      <c r="D27" s="24"/>
      <c r="E27" s="25"/>
      <c r="F27" s="25"/>
      <c r="G27" s="45"/>
      <c r="H27" s="45"/>
      <c r="I27" s="45"/>
      <c r="J27" s="45"/>
      <c r="K27" s="45"/>
      <c r="L27" s="45"/>
      <c r="M27" s="45"/>
      <c r="N27" s="45"/>
      <c r="O27" s="45"/>
      <c r="P27" s="25"/>
      <c r="Q27" s="25"/>
      <c r="R27" s="25"/>
      <c r="S27" s="25"/>
      <c r="T27" s="55"/>
      <c r="U27" s="25" t="str">
        <f aca="false">PROEC[[#This Row],[Unidade]]&amp; RIGHT("000" &amp; ROW(), 3)</f>
        <v>PROEC027</v>
      </c>
    </row>
    <row r="28" customFormat="false" ht="13.5" hidden="false" customHeight="true" outlineLevel="0" collapsed="false">
      <c r="A28" s="22" t="s">
        <v>1381</v>
      </c>
      <c r="B28" s="23"/>
      <c r="C28" s="23"/>
      <c r="D28" s="24"/>
      <c r="E28" s="25"/>
      <c r="F28" s="25"/>
      <c r="G28" s="45"/>
      <c r="H28" s="45"/>
      <c r="I28" s="45"/>
      <c r="J28" s="45"/>
      <c r="K28" s="45"/>
      <c r="L28" s="45"/>
      <c r="M28" s="45"/>
      <c r="N28" s="45"/>
      <c r="O28" s="45"/>
      <c r="P28" s="25"/>
      <c r="Q28" s="25"/>
      <c r="R28" s="25"/>
      <c r="S28" s="25"/>
      <c r="T28" s="55"/>
      <c r="U28" s="25" t="str">
        <f aca="false">PROEC[[#This Row],[Unidade]]&amp; RIGHT("000" &amp; ROW(), 3)</f>
        <v>PROEC028</v>
      </c>
    </row>
    <row r="29" customFormat="false" ht="13.5" hidden="false" customHeight="true" outlineLevel="0" collapsed="false">
      <c r="A29" s="22" t="s">
        <v>1381</v>
      </c>
      <c r="B29" s="23"/>
      <c r="C29" s="23"/>
      <c r="D29" s="24"/>
      <c r="E29" s="25"/>
      <c r="F29" s="25"/>
      <c r="G29" s="45"/>
      <c r="H29" s="45"/>
      <c r="I29" s="45"/>
      <c r="J29" s="45"/>
      <c r="K29" s="45"/>
      <c r="L29" s="45"/>
      <c r="M29" s="45"/>
      <c r="N29" s="45"/>
      <c r="O29" s="45"/>
      <c r="P29" s="25"/>
      <c r="Q29" s="25"/>
      <c r="R29" s="25"/>
      <c r="S29" s="25"/>
      <c r="T29" s="55"/>
      <c r="U29" s="25" t="str">
        <f aca="false">PROEC[[#This Row],[Unidade]]&amp; RIGHT("000" &amp; ROW(), 3)</f>
        <v>PROEC029</v>
      </c>
    </row>
    <row r="30" customFormat="false" ht="13.5" hidden="false" customHeight="true" outlineLevel="0" collapsed="false">
      <c r="A30" s="22" t="s">
        <v>1381</v>
      </c>
      <c r="B30" s="23"/>
      <c r="C30" s="23"/>
      <c r="D30" s="24"/>
      <c r="E30" s="25"/>
      <c r="F30" s="25"/>
      <c r="G30" s="45"/>
      <c r="H30" s="45"/>
      <c r="I30" s="45"/>
      <c r="J30" s="45"/>
      <c r="K30" s="45"/>
      <c r="L30" s="45"/>
      <c r="M30" s="45"/>
      <c r="N30" s="45"/>
      <c r="O30" s="45"/>
      <c r="P30" s="25"/>
      <c r="Q30" s="25"/>
      <c r="R30" s="25"/>
      <c r="S30" s="25"/>
      <c r="T30" s="55"/>
      <c r="U30" s="25" t="str">
        <f aca="false">PROEC[[#This Row],[Unidade]]&amp; RIGHT("000" &amp; ROW(), 3)</f>
        <v>PROEC030</v>
      </c>
    </row>
    <row r="31" customFormat="false" ht="13.5" hidden="false" customHeight="true" outlineLevel="0" collapsed="false">
      <c r="A31" s="22" t="s">
        <v>1381</v>
      </c>
      <c r="B31" s="23"/>
      <c r="C31" s="23"/>
      <c r="D31" s="24"/>
      <c r="E31" s="25"/>
      <c r="F31" s="25"/>
      <c r="G31" s="45"/>
      <c r="H31" s="45"/>
      <c r="I31" s="45"/>
      <c r="J31" s="45"/>
      <c r="K31" s="45"/>
      <c r="L31" s="45"/>
      <c r="M31" s="45"/>
      <c r="N31" s="45"/>
      <c r="O31" s="45"/>
      <c r="P31" s="25"/>
      <c r="Q31" s="25"/>
      <c r="R31" s="25"/>
      <c r="S31" s="25"/>
      <c r="T31" s="55"/>
      <c r="U31" s="25" t="str">
        <f aca="false">PROEC[[#This Row],[Unidade]]&amp; RIGHT("000" &amp; ROW(), 3)</f>
        <v>PROEC031</v>
      </c>
    </row>
    <row r="32" customFormat="false" ht="13.5" hidden="false" customHeight="true" outlineLevel="0" collapsed="false">
      <c r="A32" s="22" t="s">
        <v>1381</v>
      </c>
      <c r="B32" s="23"/>
      <c r="C32" s="23"/>
      <c r="D32" s="24"/>
      <c r="E32" s="25"/>
      <c r="F32" s="25"/>
      <c r="G32" s="45"/>
      <c r="H32" s="45"/>
      <c r="I32" s="45"/>
      <c r="J32" s="45"/>
      <c r="K32" s="45"/>
      <c r="L32" s="45"/>
      <c r="M32" s="45"/>
      <c r="N32" s="45"/>
      <c r="O32" s="45"/>
      <c r="P32" s="25"/>
      <c r="Q32" s="25"/>
      <c r="R32" s="25"/>
      <c r="S32" s="25"/>
      <c r="T32" s="55"/>
      <c r="U32" s="25" t="str">
        <f aca="false">PROEC[[#This Row],[Unidade]]&amp; RIGHT("000" &amp; ROW(), 3)</f>
        <v>PROEC032</v>
      </c>
    </row>
    <row r="33" customFormat="false" ht="13.5" hidden="false" customHeight="true" outlineLevel="0" collapsed="false">
      <c r="A33" s="22" t="s">
        <v>1381</v>
      </c>
      <c r="B33" s="23"/>
      <c r="C33" s="23"/>
      <c r="D33" s="24"/>
      <c r="E33" s="25"/>
      <c r="F33" s="25"/>
      <c r="G33" s="45"/>
      <c r="H33" s="45"/>
      <c r="I33" s="45"/>
      <c r="J33" s="45"/>
      <c r="K33" s="45"/>
      <c r="L33" s="45"/>
      <c r="M33" s="45"/>
      <c r="N33" s="45"/>
      <c r="O33" s="45"/>
      <c r="P33" s="25"/>
      <c r="Q33" s="25"/>
      <c r="R33" s="25"/>
      <c r="S33" s="25"/>
      <c r="T33" s="55"/>
      <c r="U33" s="25" t="str">
        <f aca="false">PROEC[[#This Row],[Unidade]]&amp; RIGHT("000" &amp; ROW(), 3)</f>
        <v>PROEC033</v>
      </c>
    </row>
    <row r="34" customFormat="false" ht="13.5" hidden="false" customHeight="true" outlineLevel="0" collapsed="false">
      <c r="A34" s="22" t="s">
        <v>1381</v>
      </c>
      <c r="B34" s="23"/>
      <c r="C34" s="23"/>
      <c r="D34" s="24"/>
      <c r="E34" s="25"/>
      <c r="F34" s="25"/>
      <c r="G34" s="45"/>
      <c r="H34" s="45"/>
      <c r="I34" s="45"/>
      <c r="J34" s="45"/>
      <c r="K34" s="45"/>
      <c r="L34" s="45"/>
      <c r="M34" s="45"/>
      <c r="N34" s="45"/>
      <c r="O34" s="45"/>
      <c r="P34" s="25"/>
      <c r="Q34" s="25"/>
      <c r="R34" s="25"/>
      <c r="S34" s="25"/>
      <c r="T34" s="55"/>
      <c r="U34" s="25" t="str">
        <f aca="false">PROEC[[#This Row],[Unidade]]&amp; RIGHT("000" &amp; ROW(), 3)</f>
        <v>PROEC034</v>
      </c>
    </row>
    <row r="35" customFormat="false" ht="13.5" hidden="false" customHeight="true" outlineLevel="0" collapsed="false">
      <c r="A35" s="22" t="s">
        <v>1381</v>
      </c>
      <c r="B35" s="23"/>
      <c r="C35" s="23"/>
      <c r="D35" s="24"/>
      <c r="E35" s="25"/>
      <c r="F35" s="25"/>
      <c r="G35" s="45"/>
      <c r="H35" s="45"/>
      <c r="I35" s="45"/>
      <c r="J35" s="45"/>
      <c r="K35" s="45"/>
      <c r="L35" s="45"/>
      <c r="M35" s="45"/>
      <c r="N35" s="45"/>
      <c r="O35" s="45"/>
      <c r="P35" s="25"/>
      <c r="Q35" s="25"/>
      <c r="R35" s="25"/>
      <c r="S35" s="25"/>
      <c r="T35" s="55"/>
      <c r="U35" s="25" t="str">
        <f aca="false">PROEC[[#This Row],[Unidade]]&amp; RIGHT("000" &amp; ROW(), 3)</f>
        <v>PROEC035</v>
      </c>
    </row>
    <row r="36" customFormat="false" ht="13.5" hidden="false" customHeight="true" outlineLevel="0" collapsed="false">
      <c r="A36" s="22" t="s">
        <v>1381</v>
      </c>
      <c r="B36" s="23"/>
      <c r="C36" s="23"/>
      <c r="D36" s="24"/>
      <c r="E36" s="25"/>
      <c r="F36" s="25"/>
      <c r="G36" s="45"/>
      <c r="H36" s="45"/>
      <c r="I36" s="45"/>
      <c r="J36" s="45"/>
      <c r="K36" s="45"/>
      <c r="L36" s="45"/>
      <c r="M36" s="45"/>
      <c r="N36" s="45"/>
      <c r="O36" s="45"/>
      <c r="P36" s="25"/>
      <c r="Q36" s="25"/>
      <c r="R36" s="25"/>
      <c r="S36" s="25"/>
      <c r="T36" s="55"/>
      <c r="U36" s="25" t="str">
        <f aca="false">PROEC[[#This Row],[Unidade]]&amp; RIGHT("000" &amp; ROW(), 3)</f>
        <v>PROEC036</v>
      </c>
    </row>
    <row r="37" customFormat="false" ht="13.5" hidden="false" customHeight="true" outlineLevel="0" collapsed="false">
      <c r="A37" s="22" t="s">
        <v>1381</v>
      </c>
      <c r="B37" s="23"/>
      <c r="C37" s="23"/>
      <c r="D37" s="24"/>
      <c r="E37" s="25"/>
      <c r="F37" s="25"/>
      <c r="G37" s="45"/>
      <c r="H37" s="45"/>
      <c r="I37" s="45"/>
      <c r="J37" s="45"/>
      <c r="K37" s="45"/>
      <c r="L37" s="45"/>
      <c r="M37" s="45"/>
      <c r="N37" s="45"/>
      <c r="O37" s="45"/>
      <c r="P37" s="25"/>
      <c r="Q37" s="25"/>
      <c r="R37" s="25"/>
      <c r="S37" s="25"/>
      <c r="T37" s="55"/>
      <c r="U37" s="25" t="str">
        <f aca="false">PROEC[[#This Row],[Unidade]]&amp; RIGHT("000" &amp; ROW(), 3)</f>
        <v>PROEC037</v>
      </c>
    </row>
    <row r="38" customFormat="false" ht="13.5" hidden="false" customHeight="true" outlineLevel="0" collapsed="false">
      <c r="A38" s="22" t="s">
        <v>1381</v>
      </c>
      <c r="B38" s="23"/>
      <c r="C38" s="23"/>
      <c r="D38" s="24"/>
      <c r="E38" s="25"/>
      <c r="F38" s="25"/>
      <c r="G38" s="45"/>
      <c r="H38" s="45"/>
      <c r="I38" s="45"/>
      <c r="J38" s="45"/>
      <c r="K38" s="45"/>
      <c r="L38" s="45"/>
      <c r="M38" s="45"/>
      <c r="N38" s="45"/>
      <c r="O38" s="45"/>
      <c r="P38" s="25"/>
      <c r="Q38" s="25"/>
      <c r="R38" s="25"/>
      <c r="S38" s="25"/>
      <c r="T38" s="55"/>
      <c r="U38" s="25" t="str">
        <f aca="false">PROEC[[#This Row],[Unidade]]&amp; RIGHT("000" &amp; ROW(), 3)</f>
        <v>PROEC038</v>
      </c>
    </row>
    <row r="39" customFormat="false" ht="13.5" hidden="false" customHeight="true" outlineLevel="0" collapsed="false">
      <c r="A39" s="22" t="s">
        <v>1381</v>
      </c>
      <c r="B39" s="23"/>
      <c r="C39" s="23"/>
      <c r="D39" s="24"/>
      <c r="E39" s="25"/>
      <c r="F39" s="25"/>
      <c r="G39" s="45"/>
      <c r="H39" s="45"/>
      <c r="I39" s="45"/>
      <c r="J39" s="45"/>
      <c r="K39" s="45"/>
      <c r="L39" s="45"/>
      <c r="M39" s="45"/>
      <c r="N39" s="45"/>
      <c r="O39" s="45"/>
      <c r="P39" s="25"/>
      <c r="Q39" s="25"/>
      <c r="R39" s="25"/>
      <c r="S39" s="25"/>
      <c r="T39" s="55"/>
      <c r="U39" s="25" t="str">
        <f aca="false">PROEC[[#This Row],[Unidade]]&amp; RIGHT("000" &amp; ROW(), 3)</f>
        <v>PROEC039</v>
      </c>
    </row>
    <row r="40" customFormat="false" ht="13.5" hidden="false" customHeight="true" outlineLevel="0" collapsed="false">
      <c r="A40" s="22" t="s">
        <v>1381</v>
      </c>
      <c r="B40" s="23"/>
      <c r="C40" s="23"/>
      <c r="D40" s="24"/>
      <c r="E40" s="25"/>
      <c r="F40" s="25"/>
      <c r="G40" s="45"/>
      <c r="H40" s="45"/>
      <c r="I40" s="45"/>
      <c r="J40" s="45"/>
      <c r="K40" s="45"/>
      <c r="L40" s="45"/>
      <c r="M40" s="45"/>
      <c r="N40" s="45"/>
      <c r="O40" s="45"/>
      <c r="P40" s="25"/>
      <c r="Q40" s="25"/>
      <c r="R40" s="25"/>
      <c r="S40" s="25"/>
      <c r="T40" s="55"/>
      <c r="U40" s="25" t="str">
        <f aca="false">PROEC[[#This Row],[Unidade]]&amp; RIGHT("000" &amp; ROW(), 3)</f>
        <v>PROEC040</v>
      </c>
    </row>
    <row r="41" customFormat="false" ht="13.5" hidden="false" customHeight="true" outlineLevel="0" collapsed="false">
      <c r="A41" s="22" t="s">
        <v>1381</v>
      </c>
      <c r="B41" s="23"/>
      <c r="C41" s="23"/>
      <c r="D41" s="24"/>
      <c r="E41" s="25"/>
      <c r="F41" s="25"/>
      <c r="G41" s="45"/>
      <c r="H41" s="45"/>
      <c r="I41" s="45"/>
      <c r="J41" s="45"/>
      <c r="K41" s="45"/>
      <c r="L41" s="45"/>
      <c r="M41" s="45"/>
      <c r="N41" s="45"/>
      <c r="O41" s="45"/>
      <c r="P41" s="25"/>
      <c r="Q41" s="25"/>
      <c r="R41" s="25"/>
      <c r="S41" s="25"/>
      <c r="T41" s="55"/>
      <c r="U41" s="25" t="str">
        <f aca="false">PROEC[[#This Row],[Unidade]]&amp; RIGHT("000" &amp; ROW(), 3)</f>
        <v>PROEC041</v>
      </c>
    </row>
    <row r="42" customFormat="false" ht="13.5" hidden="false" customHeight="true" outlineLevel="0" collapsed="false">
      <c r="A42" s="22" t="s">
        <v>1381</v>
      </c>
      <c r="B42" s="23"/>
      <c r="C42" s="23"/>
      <c r="D42" s="24"/>
      <c r="E42" s="25"/>
      <c r="F42" s="25"/>
      <c r="G42" s="45"/>
      <c r="H42" s="45"/>
      <c r="I42" s="45"/>
      <c r="J42" s="45"/>
      <c r="K42" s="45"/>
      <c r="L42" s="45"/>
      <c r="M42" s="45"/>
      <c r="N42" s="45"/>
      <c r="O42" s="45"/>
      <c r="P42" s="25"/>
      <c r="Q42" s="25"/>
      <c r="R42" s="25"/>
      <c r="S42" s="25"/>
      <c r="T42" s="55"/>
      <c r="U42" s="25" t="str">
        <f aca="false">PROEC[[#This Row],[Unidade]]&amp; RIGHT("000" &amp; ROW(), 3)</f>
        <v>PROEC042</v>
      </c>
    </row>
    <row r="43" customFormat="false" ht="13.5" hidden="false" customHeight="true" outlineLevel="0" collapsed="false">
      <c r="A43" s="22" t="s">
        <v>1381</v>
      </c>
      <c r="B43" s="23"/>
      <c r="C43" s="23"/>
      <c r="D43" s="24"/>
      <c r="E43" s="25"/>
      <c r="F43" s="25"/>
      <c r="G43" s="45"/>
      <c r="H43" s="45"/>
      <c r="I43" s="45"/>
      <c r="J43" s="45"/>
      <c r="K43" s="45"/>
      <c r="L43" s="45"/>
      <c r="M43" s="45"/>
      <c r="N43" s="45"/>
      <c r="O43" s="45"/>
      <c r="P43" s="25"/>
      <c r="Q43" s="25"/>
      <c r="R43" s="25"/>
      <c r="S43" s="25"/>
      <c r="T43" s="55"/>
      <c r="U43" s="25" t="str">
        <f aca="false">PROEC[[#This Row],[Unidade]]&amp; RIGHT("000" &amp; ROW(), 3)</f>
        <v>PROEC043</v>
      </c>
    </row>
    <row r="44" customFormat="false" ht="13.5" hidden="false" customHeight="true" outlineLevel="0" collapsed="false">
      <c r="A44" s="22" t="s">
        <v>1381</v>
      </c>
      <c r="B44" s="23"/>
      <c r="C44" s="23"/>
      <c r="D44" s="24"/>
      <c r="E44" s="25"/>
      <c r="F44" s="25"/>
      <c r="G44" s="45"/>
      <c r="H44" s="45"/>
      <c r="I44" s="45"/>
      <c r="J44" s="45"/>
      <c r="K44" s="45"/>
      <c r="L44" s="45"/>
      <c r="M44" s="45"/>
      <c r="N44" s="45"/>
      <c r="O44" s="45"/>
      <c r="P44" s="25"/>
      <c r="Q44" s="25"/>
      <c r="R44" s="25"/>
      <c r="S44" s="25"/>
      <c r="T44" s="55"/>
      <c r="U44" s="25" t="str">
        <f aca="false">PROEC[[#This Row],[Unidade]]&amp; RIGHT("000" &amp; ROW(), 3)</f>
        <v>PROEC044</v>
      </c>
    </row>
    <row r="45" customFormat="false" ht="13.5" hidden="false" customHeight="true" outlineLevel="0" collapsed="false">
      <c r="A45" s="22" t="s">
        <v>1381</v>
      </c>
      <c r="B45" s="23"/>
      <c r="C45" s="23"/>
      <c r="D45" s="24"/>
      <c r="E45" s="25"/>
      <c r="F45" s="25"/>
      <c r="G45" s="45"/>
      <c r="H45" s="45"/>
      <c r="I45" s="45"/>
      <c r="J45" s="45"/>
      <c r="K45" s="45"/>
      <c r="L45" s="45"/>
      <c r="M45" s="45"/>
      <c r="N45" s="45"/>
      <c r="O45" s="45"/>
      <c r="P45" s="25"/>
      <c r="Q45" s="25"/>
      <c r="R45" s="25"/>
      <c r="S45" s="25"/>
      <c r="T45" s="55"/>
      <c r="U45" s="25" t="str">
        <f aca="false">PROEC[[#This Row],[Unidade]]&amp; RIGHT("000" &amp; ROW(), 3)</f>
        <v>PROEC045</v>
      </c>
    </row>
    <row r="46" customFormat="false" ht="13.5" hidden="false" customHeight="true" outlineLevel="0" collapsed="false">
      <c r="A46" s="22" t="s">
        <v>1381</v>
      </c>
      <c r="B46" s="23"/>
      <c r="C46" s="23"/>
      <c r="D46" s="24"/>
      <c r="E46" s="25"/>
      <c r="F46" s="25"/>
      <c r="G46" s="45"/>
      <c r="H46" s="45"/>
      <c r="I46" s="45"/>
      <c r="J46" s="45"/>
      <c r="K46" s="45"/>
      <c r="L46" s="45"/>
      <c r="M46" s="45"/>
      <c r="N46" s="45"/>
      <c r="O46" s="45"/>
      <c r="P46" s="25"/>
      <c r="Q46" s="25"/>
      <c r="R46" s="25"/>
      <c r="S46" s="25"/>
      <c r="T46" s="55"/>
      <c r="U46" s="25" t="str">
        <f aca="false">PROEC[[#This Row],[Unidade]]&amp; RIGHT("000" &amp; ROW(), 3)</f>
        <v>PROEC046</v>
      </c>
    </row>
    <row r="47" customFormat="false" ht="13.5" hidden="false" customHeight="true" outlineLevel="0" collapsed="false">
      <c r="A47" s="22" t="s">
        <v>1381</v>
      </c>
      <c r="B47" s="23"/>
      <c r="C47" s="23"/>
      <c r="D47" s="24"/>
      <c r="E47" s="25"/>
      <c r="F47" s="25"/>
      <c r="G47" s="45"/>
      <c r="H47" s="45"/>
      <c r="I47" s="45"/>
      <c r="J47" s="45"/>
      <c r="K47" s="45"/>
      <c r="L47" s="45"/>
      <c r="M47" s="45"/>
      <c r="N47" s="45"/>
      <c r="O47" s="45"/>
      <c r="P47" s="25"/>
      <c r="Q47" s="25"/>
      <c r="R47" s="25"/>
      <c r="S47" s="25"/>
      <c r="T47" s="55"/>
      <c r="U47" s="25" t="str">
        <f aca="false">PROEC[[#This Row],[Unidade]]&amp; RIGHT("000" &amp; ROW(), 3)</f>
        <v>PROEC047</v>
      </c>
    </row>
    <row r="48" customFormat="false" ht="13.5" hidden="false" customHeight="true" outlineLevel="0" collapsed="false">
      <c r="A48" s="22" t="s">
        <v>1381</v>
      </c>
      <c r="B48" s="23"/>
      <c r="C48" s="23"/>
      <c r="D48" s="24"/>
      <c r="E48" s="25"/>
      <c r="F48" s="25"/>
      <c r="G48" s="45"/>
      <c r="H48" s="45"/>
      <c r="I48" s="45"/>
      <c r="J48" s="45"/>
      <c r="K48" s="45"/>
      <c r="L48" s="45"/>
      <c r="M48" s="45"/>
      <c r="N48" s="45"/>
      <c r="O48" s="45"/>
      <c r="P48" s="25"/>
      <c r="Q48" s="25"/>
      <c r="R48" s="25"/>
      <c r="S48" s="25"/>
      <c r="T48" s="55"/>
      <c r="U48" s="25" t="str">
        <f aca="false">PROEC[[#This Row],[Unidade]]&amp; RIGHT("000" &amp; ROW(), 3)</f>
        <v>PROEC048</v>
      </c>
    </row>
    <row r="49" customFormat="false" ht="13.5" hidden="false" customHeight="true" outlineLevel="0" collapsed="false">
      <c r="A49" s="22" t="s">
        <v>1381</v>
      </c>
      <c r="B49" s="23"/>
      <c r="C49" s="23"/>
      <c r="D49" s="24"/>
      <c r="E49" s="25"/>
      <c r="F49" s="25"/>
      <c r="G49" s="45"/>
      <c r="H49" s="45"/>
      <c r="I49" s="45"/>
      <c r="J49" s="45"/>
      <c r="K49" s="45"/>
      <c r="L49" s="45"/>
      <c r="M49" s="45"/>
      <c r="N49" s="45"/>
      <c r="O49" s="45"/>
      <c r="P49" s="25"/>
      <c r="Q49" s="25"/>
      <c r="R49" s="25"/>
      <c r="S49" s="25"/>
      <c r="T49" s="55"/>
      <c r="U49" s="25" t="str">
        <f aca="false">PROEC[[#This Row],[Unidade]]&amp; RIGHT("000" &amp; ROW(), 3)</f>
        <v>PROEC049</v>
      </c>
    </row>
    <row r="50" customFormat="false" ht="13.5" hidden="false" customHeight="true" outlineLevel="0" collapsed="false">
      <c r="A50" s="22" t="s">
        <v>1381</v>
      </c>
      <c r="B50" s="23"/>
      <c r="C50" s="23"/>
      <c r="D50" s="24"/>
      <c r="E50" s="25"/>
      <c r="F50" s="25"/>
      <c r="G50" s="45"/>
      <c r="H50" s="45"/>
      <c r="I50" s="45"/>
      <c r="J50" s="45"/>
      <c r="K50" s="45"/>
      <c r="L50" s="45"/>
      <c r="M50" s="45"/>
      <c r="N50" s="45"/>
      <c r="O50" s="45"/>
      <c r="P50" s="25"/>
      <c r="Q50" s="25"/>
      <c r="R50" s="25"/>
      <c r="S50" s="25"/>
      <c r="T50" s="55"/>
      <c r="U50" s="25" t="str">
        <f aca="false">PROEC[[#This Row],[Unidade]]&amp; RIGHT("000" &amp; ROW(), 3)</f>
        <v>PROEC050</v>
      </c>
    </row>
  </sheetData>
  <mergeCells count="2">
    <mergeCell ref="E1:K1"/>
    <mergeCell ref="P1:T1"/>
  </mergeCells>
  <conditionalFormatting sqref="B1">
    <cfRule type="cellIs" priority="2" operator="lessThan" aboveAverage="0" equalAverage="0" bottom="0" percent="0" rank="0" text="" dxfId="112">
      <formula>0</formula>
    </cfRule>
  </conditionalFormatting>
  <conditionalFormatting sqref="C1">
    <cfRule type="cellIs" priority="3" operator="lessThan" aboveAverage="0" equalAverage="0" bottom="0" percent="0" rank="0" text="" dxfId="113">
      <formula>0</formula>
    </cfRule>
  </conditionalFormatting>
  <conditionalFormatting sqref="D3:D50">
    <cfRule type="cellIs" priority="4" operator="equal" aboveAverage="0" equalAverage="0" bottom="0" percent="0" rank="0" text="" dxfId="114">
      <formula>3</formula>
    </cfRule>
    <cfRule type="cellIs" priority="5" operator="equal" aboveAverage="0" equalAverage="0" bottom="0" percent="0" rank="0" text="" dxfId="115">
      <formula>2</formula>
    </cfRule>
    <cfRule type="cellIs" priority="6" operator="equal" aboveAverage="0" equalAverage="0" bottom="0" percent="0" rank="0" text="" dxfId="116">
      <formula>1</formula>
    </cfRule>
  </conditionalFormatting>
  <conditionalFormatting sqref="E3:E50">
    <cfRule type="expression" priority="7" aboveAverage="0" equalAverage="0" bottom="0" percent="0" rank="0" text="" dxfId="117">
      <formula>$D3=""</formula>
    </cfRule>
    <cfRule type="expression" priority="8" aboveAverage="0" equalAverage="0" bottom="0" percent="0" rank="0" text="" dxfId="118">
      <formula>$C3=0</formula>
    </cfRule>
    <cfRule type="expression" priority="9" aboveAverage="0" equalAverage="0" bottom="0" percent="0" rank="0" text="" dxfId="119">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6"/>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1" min="1" style="25" width="15.63"/>
    <col collapsed="false" customWidth="false" hidden="false" outlineLevel="0" max="3" min="2" style="68" width="15.63"/>
    <col collapsed="false" customWidth="true" hidden="false" outlineLevel="0" max="4" min="4" style="25" width="4.63"/>
    <col collapsed="false" customWidth="false" hidden="false" outlineLevel="0" max="19" min="5" style="25" width="15.63"/>
    <col collapsed="false" customWidth="false" hidden="false" outlineLevel="0" max="20" min="20" style="55" width="15.63"/>
    <col collapsed="false" customWidth="false" hidden="false" outlineLevel="0" max="1024" min="21" style="25" width="15.63"/>
  </cols>
  <sheetData>
    <row r="1" s="23" customFormat="true" ht="13.5" hidden="false" customHeight="true" outlineLevel="0" collapsed="false">
      <c r="A1" s="5" t="n">
        <v>1104268.22</v>
      </c>
      <c r="B1" s="40" t="n">
        <f aca="false">SUM(B3:B98)</f>
        <v>0</v>
      </c>
      <c r="C1" s="7" t="n">
        <f aca="false">A1-SUM(C3:C99)</f>
        <v>0</v>
      </c>
      <c r="D1" s="8" t="s">
        <v>0</v>
      </c>
      <c r="E1" s="9" t="s">
        <v>1</v>
      </c>
      <c r="F1" s="9"/>
      <c r="G1" s="9"/>
      <c r="H1" s="9"/>
      <c r="I1" s="9"/>
      <c r="J1" s="9"/>
      <c r="K1" s="9"/>
      <c r="L1" s="10" t="s">
        <v>2</v>
      </c>
      <c r="M1" s="10" t="s">
        <v>3</v>
      </c>
      <c r="N1" s="10" t="s">
        <v>4</v>
      </c>
      <c r="O1" s="10" t="s">
        <v>5</v>
      </c>
      <c r="P1" s="11" t="s">
        <v>6</v>
      </c>
      <c r="Q1" s="11"/>
      <c r="R1" s="11"/>
      <c r="S1" s="11"/>
      <c r="T1" s="11"/>
      <c r="U1" s="12" t="s">
        <v>7</v>
      </c>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1424</v>
      </c>
      <c r="B3" s="23" t="n">
        <v>0</v>
      </c>
      <c r="C3" s="23" t="n">
        <v>25000</v>
      </c>
      <c r="D3" s="24" t="n">
        <v>1</v>
      </c>
      <c r="E3" s="25" t="s">
        <v>1425</v>
      </c>
      <c r="F3" s="28" t="s">
        <v>144</v>
      </c>
      <c r="G3" s="41" t="s">
        <v>990</v>
      </c>
      <c r="H3" s="42" t="s">
        <v>1426</v>
      </c>
      <c r="I3" s="42" t="s">
        <v>1427</v>
      </c>
      <c r="J3" s="42" t="s">
        <v>1428</v>
      </c>
      <c r="K3" s="42" t="s">
        <v>1429</v>
      </c>
      <c r="L3" s="42" t="s">
        <v>1430</v>
      </c>
      <c r="M3" s="42" t="s">
        <v>1431</v>
      </c>
      <c r="N3" s="42" t="s">
        <v>1432</v>
      </c>
      <c r="O3" s="42" t="s">
        <v>1433</v>
      </c>
      <c r="P3" s="28" t="s">
        <v>41</v>
      </c>
      <c r="Q3" s="39" t="s">
        <v>112</v>
      </c>
      <c r="R3" s="28" t="s">
        <v>43</v>
      </c>
      <c r="S3" s="28" t="s">
        <v>44</v>
      </c>
      <c r="T3" s="29" t="n">
        <v>45747</v>
      </c>
      <c r="U3" s="28" t="str">
        <f aca="false">PROGESP[[#This Row],[Unidade]]&amp; RIGHT("000" &amp; ROW(), 3)</f>
        <v>PROGESP003</v>
      </c>
    </row>
    <row r="4" customFormat="false" ht="13.5" hidden="false" customHeight="true" outlineLevel="0" collapsed="false">
      <c r="A4" s="22" t="s">
        <v>1424</v>
      </c>
      <c r="B4" s="23" t="n">
        <v>0</v>
      </c>
      <c r="C4" s="23" t="n">
        <v>110000</v>
      </c>
      <c r="D4" s="24" t="n">
        <v>1</v>
      </c>
      <c r="E4" s="25" t="s">
        <v>1434</v>
      </c>
      <c r="F4" s="28" t="s">
        <v>163</v>
      </c>
      <c r="G4" s="41" t="s">
        <v>1002</v>
      </c>
      <c r="H4" s="42" t="s">
        <v>1435</v>
      </c>
      <c r="I4" s="42" t="s">
        <v>1427</v>
      </c>
      <c r="J4" s="42" t="s">
        <v>1436</v>
      </c>
      <c r="K4" s="42" t="s">
        <v>1437</v>
      </c>
      <c r="L4" s="42" t="s">
        <v>1438</v>
      </c>
      <c r="M4" s="42" t="s">
        <v>1439</v>
      </c>
      <c r="N4" s="42" t="s">
        <v>1440</v>
      </c>
      <c r="O4" s="42" t="s">
        <v>1441</v>
      </c>
      <c r="P4" s="28" t="s">
        <v>41</v>
      </c>
      <c r="Q4" s="39" t="s">
        <v>112</v>
      </c>
      <c r="R4" s="28" t="s">
        <v>43</v>
      </c>
      <c r="S4" s="28" t="s">
        <v>44</v>
      </c>
      <c r="T4" s="29" t="n">
        <v>45747</v>
      </c>
      <c r="U4" s="28" t="str">
        <f aca="false">PROGESP[[#This Row],[Unidade]]&amp; RIGHT("000" &amp; ROW(), 3)</f>
        <v>PROGESP004</v>
      </c>
    </row>
    <row r="5" customFormat="false" ht="13.5" hidden="false" customHeight="true" outlineLevel="0" collapsed="false">
      <c r="A5" s="22" t="s">
        <v>1424</v>
      </c>
      <c r="B5" s="23" t="n">
        <v>0</v>
      </c>
      <c r="C5" s="23" t="n">
        <v>10000</v>
      </c>
      <c r="D5" s="24" t="n">
        <v>1</v>
      </c>
      <c r="E5" s="25" t="s">
        <v>1434</v>
      </c>
      <c r="F5" s="28" t="s">
        <v>267</v>
      </c>
      <c r="G5" s="41" t="s">
        <v>1002</v>
      </c>
      <c r="H5" s="42" t="s">
        <v>1442</v>
      </c>
      <c r="I5" s="42" t="s">
        <v>1427</v>
      </c>
      <c r="J5" s="42" t="s">
        <v>1436</v>
      </c>
      <c r="K5" s="42" t="s">
        <v>1437</v>
      </c>
      <c r="L5" s="42" t="s">
        <v>1438</v>
      </c>
      <c r="M5" s="42" t="s">
        <v>1439</v>
      </c>
      <c r="N5" s="42" t="s">
        <v>1440</v>
      </c>
      <c r="O5" s="42" t="s">
        <v>1441</v>
      </c>
      <c r="P5" s="28" t="s">
        <v>276</v>
      </c>
      <c r="Q5" s="39" t="s">
        <v>112</v>
      </c>
      <c r="R5" s="28" t="n">
        <v>8282</v>
      </c>
      <c r="S5" s="28" t="s">
        <v>44</v>
      </c>
      <c r="T5" s="29" t="n">
        <v>45747</v>
      </c>
      <c r="U5" s="28" t="str">
        <f aca="false">PROGESP[[#This Row],[Unidade]]&amp; RIGHT("000" &amp; ROW(), 3)</f>
        <v>PROGESP005</v>
      </c>
    </row>
    <row r="6" customFormat="false" ht="13.5" hidden="false" customHeight="true" outlineLevel="0" collapsed="false">
      <c r="A6" s="22" t="s">
        <v>1424</v>
      </c>
      <c r="B6" s="23" t="n">
        <v>0</v>
      </c>
      <c r="C6" s="23" t="n">
        <v>160000</v>
      </c>
      <c r="D6" s="24" t="n">
        <v>1</v>
      </c>
      <c r="E6" s="25" t="s">
        <v>1443</v>
      </c>
      <c r="F6" s="28" t="s">
        <v>46</v>
      </c>
      <c r="G6" s="41" t="s">
        <v>1444</v>
      </c>
      <c r="H6" s="42" t="s">
        <v>1445</v>
      </c>
      <c r="I6" s="42" t="s">
        <v>1446</v>
      </c>
      <c r="J6" s="42" t="s">
        <v>1447</v>
      </c>
      <c r="K6" s="42" t="s">
        <v>1448</v>
      </c>
      <c r="L6" s="42" t="s">
        <v>1449</v>
      </c>
      <c r="M6" s="42" t="s">
        <v>1450</v>
      </c>
      <c r="N6" s="42" t="s">
        <v>1451</v>
      </c>
      <c r="O6" s="42" t="s">
        <v>1452</v>
      </c>
      <c r="P6" s="28" t="s">
        <v>41</v>
      </c>
      <c r="Q6" s="39" t="s">
        <v>112</v>
      </c>
      <c r="R6" s="28" t="s">
        <v>43</v>
      </c>
      <c r="S6" s="28" t="s">
        <v>44</v>
      </c>
      <c r="T6" s="29" t="n">
        <v>45747</v>
      </c>
      <c r="U6" s="28" t="str">
        <f aca="false">PROGESP[[#This Row],[Unidade]]&amp; RIGHT("000" &amp; ROW(), 3)</f>
        <v>PROGESP006</v>
      </c>
    </row>
    <row r="7" customFormat="false" ht="13.5" hidden="false" customHeight="true" outlineLevel="0" collapsed="false">
      <c r="A7" s="22" t="s">
        <v>1424</v>
      </c>
      <c r="B7" s="23" t="n">
        <v>0</v>
      </c>
      <c r="C7" s="23" t="n">
        <v>60000</v>
      </c>
      <c r="D7" s="24" t="n">
        <v>1</v>
      </c>
      <c r="E7" s="25" t="s">
        <v>1453</v>
      </c>
      <c r="F7" s="28" t="s">
        <v>46</v>
      </c>
      <c r="G7" s="41" t="s">
        <v>1454</v>
      </c>
      <c r="H7" s="42" t="s">
        <v>1455</v>
      </c>
      <c r="I7" s="42" t="s">
        <v>1456</v>
      </c>
      <c r="J7" s="42" t="s">
        <v>1457</v>
      </c>
      <c r="K7" s="42" t="s">
        <v>1458</v>
      </c>
      <c r="L7" s="42" t="s">
        <v>1459</v>
      </c>
      <c r="M7" s="42" t="s">
        <v>1460</v>
      </c>
      <c r="N7" s="42" t="s">
        <v>1451</v>
      </c>
      <c r="O7" s="42" t="s">
        <v>1452</v>
      </c>
      <c r="P7" s="28" t="s">
        <v>41</v>
      </c>
      <c r="Q7" s="39" t="s">
        <v>112</v>
      </c>
      <c r="R7" s="28" t="s">
        <v>43</v>
      </c>
      <c r="S7" s="28" t="s">
        <v>44</v>
      </c>
      <c r="T7" s="29" t="n">
        <v>45747</v>
      </c>
      <c r="U7" s="28" t="str">
        <f aca="false">PROGESP[[#This Row],[Unidade]]&amp; RIGHT("000" &amp; ROW(), 3)</f>
        <v>PROGESP007</v>
      </c>
    </row>
    <row r="8" customFormat="false" ht="13.5" hidden="false" customHeight="true" outlineLevel="0" collapsed="false">
      <c r="A8" s="22" t="s">
        <v>1424</v>
      </c>
      <c r="B8" s="23" t="n">
        <v>0</v>
      </c>
      <c r="C8" s="23" t="n">
        <v>484032</v>
      </c>
      <c r="D8" s="24" t="n">
        <v>1</v>
      </c>
      <c r="E8" s="25" t="s">
        <v>1461</v>
      </c>
      <c r="F8" s="28" t="s">
        <v>1462</v>
      </c>
      <c r="G8" s="41" t="s">
        <v>1463</v>
      </c>
      <c r="H8" s="42" t="s">
        <v>1464</v>
      </c>
      <c r="I8" s="42" t="s">
        <v>1465</v>
      </c>
      <c r="J8" s="42" t="s">
        <v>1466</v>
      </c>
      <c r="K8" s="42" t="s">
        <v>1467</v>
      </c>
      <c r="L8" s="42" t="s">
        <v>1468</v>
      </c>
      <c r="M8" s="42" t="s">
        <v>1469</v>
      </c>
      <c r="N8" s="42" t="s">
        <v>1085</v>
      </c>
      <c r="O8" s="42" t="s">
        <v>1452</v>
      </c>
      <c r="P8" s="28" t="s">
        <v>41</v>
      </c>
      <c r="Q8" s="39" t="s">
        <v>112</v>
      </c>
      <c r="R8" s="28" t="s">
        <v>43</v>
      </c>
      <c r="S8" s="28" t="s">
        <v>44</v>
      </c>
      <c r="T8" s="29" t="n">
        <v>45747</v>
      </c>
      <c r="U8" s="28" t="str">
        <f aca="false">PROGESP[[#This Row],[Unidade]]&amp; RIGHT("000" &amp; ROW(), 3)</f>
        <v>PROGESP008</v>
      </c>
    </row>
    <row r="9" customFormat="false" ht="13.5" hidden="false" customHeight="true" outlineLevel="0" collapsed="false">
      <c r="A9" s="22" t="s">
        <v>1424</v>
      </c>
      <c r="B9" s="23" t="n">
        <v>0</v>
      </c>
      <c r="C9" s="23" t="n">
        <v>150000</v>
      </c>
      <c r="D9" s="24" t="n">
        <v>1</v>
      </c>
      <c r="E9" s="25" t="s">
        <v>1470</v>
      </c>
      <c r="F9" s="28" t="s">
        <v>163</v>
      </c>
      <c r="G9" s="41" t="s">
        <v>1471</v>
      </c>
      <c r="H9" s="42" t="s">
        <v>1472</v>
      </c>
      <c r="I9" s="42" t="s">
        <v>1473</v>
      </c>
      <c r="J9" s="42" t="s">
        <v>1474</v>
      </c>
      <c r="K9" s="42" t="s">
        <v>1475</v>
      </c>
      <c r="L9" s="42" t="s">
        <v>1476</v>
      </c>
      <c r="M9" s="42" t="s">
        <v>1477</v>
      </c>
      <c r="N9" s="42" t="s">
        <v>1085</v>
      </c>
      <c r="O9" s="42" t="s">
        <v>1452</v>
      </c>
      <c r="P9" s="28" t="s">
        <v>41</v>
      </c>
      <c r="Q9" s="39" t="s">
        <v>112</v>
      </c>
      <c r="R9" s="28" t="n">
        <v>4572</v>
      </c>
      <c r="S9" s="28" t="s">
        <v>44</v>
      </c>
      <c r="T9" s="29" t="n">
        <v>45747</v>
      </c>
      <c r="U9" s="28" t="str">
        <f aca="false">PROGESP[[#This Row],[Unidade]]&amp; RIGHT("000" &amp; ROW(), 3)</f>
        <v>PROGESP009</v>
      </c>
    </row>
    <row r="10" customFormat="false" ht="13.5" hidden="false" customHeight="true" outlineLevel="0" collapsed="false">
      <c r="A10" s="22" t="s">
        <v>1424</v>
      </c>
      <c r="B10" s="23" t="n">
        <v>0</v>
      </c>
      <c r="C10" s="23" t="n">
        <v>55200</v>
      </c>
      <c r="D10" s="24" t="n">
        <v>1</v>
      </c>
      <c r="E10" s="25" t="s">
        <v>1478</v>
      </c>
      <c r="F10" s="28" t="s">
        <v>1479</v>
      </c>
      <c r="G10" s="41" t="s">
        <v>1480</v>
      </c>
      <c r="H10" s="42" t="s">
        <v>1481</v>
      </c>
      <c r="I10" s="42" t="s">
        <v>1482</v>
      </c>
      <c r="J10" s="42" t="s">
        <v>1483</v>
      </c>
      <c r="K10" s="42" t="s">
        <v>1481</v>
      </c>
      <c r="L10" s="42" t="s">
        <v>1484</v>
      </c>
      <c r="M10" s="42" t="s">
        <v>1485</v>
      </c>
      <c r="N10" s="42" t="s">
        <v>1085</v>
      </c>
      <c r="O10" s="42" t="s">
        <v>1452</v>
      </c>
      <c r="P10" s="28" t="s">
        <v>41</v>
      </c>
      <c r="Q10" s="39" t="s">
        <v>112</v>
      </c>
      <c r="R10" s="28" t="s">
        <v>1486</v>
      </c>
      <c r="S10" s="28" t="s">
        <v>44</v>
      </c>
      <c r="T10" s="29" t="n">
        <v>45747</v>
      </c>
      <c r="U10" s="28" t="str">
        <f aca="false">PROGESP[[#This Row],[Unidade]]&amp; RIGHT("000" &amp; ROW(), 3)</f>
        <v>PROGESP010</v>
      </c>
    </row>
    <row r="11" customFormat="false" ht="13.5" hidden="false" customHeight="true" outlineLevel="0" collapsed="false">
      <c r="A11" s="22" t="s">
        <v>1424</v>
      </c>
      <c r="B11" s="23" t="n">
        <v>0</v>
      </c>
      <c r="C11" s="23" t="n">
        <v>45000</v>
      </c>
      <c r="D11" s="24" t="n">
        <v>1</v>
      </c>
      <c r="E11" s="25" t="s">
        <v>1487</v>
      </c>
      <c r="F11" s="28" t="s">
        <v>46</v>
      </c>
      <c r="G11" s="41" t="s">
        <v>1488</v>
      </c>
      <c r="H11" s="42" t="s">
        <v>1489</v>
      </c>
      <c r="I11" s="42" t="s">
        <v>1490</v>
      </c>
      <c r="J11" s="42" t="s">
        <v>1491</v>
      </c>
      <c r="K11" s="42" t="s">
        <v>1492</v>
      </c>
      <c r="L11" s="42" t="s">
        <v>1493</v>
      </c>
      <c r="M11" s="42" t="s">
        <v>1494</v>
      </c>
      <c r="N11" s="42" t="s">
        <v>1085</v>
      </c>
      <c r="O11" s="42" t="s">
        <v>1452</v>
      </c>
      <c r="P11" s="28" t="s">
        <v>41</v>
      </c>
      <c r="Q11" s="39" t="s">
        <v>112</v>
      </c>
      <c r="R11" s="28" t="s">
        <v>43</v>
      </c>
      <c r="S11" s="28" t="s">
        <v>44</v>
      </c>
      <c r="T11" s="29" t="n">
        <v>45747</v>
      </c>
      <c r="U11" s="28" t="str">
        <f aca="false">PROGESP[[#This Row],[Unidade]]&amp; RIGHT("000" &amp; ROW(), 3)</f>
        <v>PROGESP011</v>
      </c>
    </row>
    <row r="12" customFormat="false" ht="13.5" hidden="false" customHeight="true" outlineLevel="0" collapsed="false">
      <c r="A12" s="22" t="s">
        <v>1424</v>
      </c>
      <c r="B12" s="23" t="n">
        <v>0</v>
      </c>
      <c r="C12" s="23" t="n">
        <v>5036.22</v>
      </c>
      <c r="D12" s="24" t="n">
        <v>1</v>
      </c>
      <c r="E12" s="25" t="s">
        <v>1487</v>
      </c>
      <c r="F12" s="28" t="s">
        <v>267</v>
      </c>
      <c r="G12" s="41" t="s">
        <v>1488</v>
      </c>
      <c r="H12" s="42" t="s">
        <v>1489</v>
      </c>
      <c r="I12" s="42" t="s">
        <v>1490</v>
      </c>
      <c r="J12" s="42" t="s">
        <v>1491</v>
      </c>
      <c r="K12" s="42" t="s">
        <v>1492</v>
      </c>
      <c r="L12" s="42" t="s">
        <v>1493</v>
      </c>
      <c r="M12" s="42" t="s">
        <v>1494</v>
      </c>
      <c r="N12" s="42" t="s">
        <v>1085</v>
      </c>
      <c r="O12" s="42" t="s">
        <v>1452</v>
      </c>
      <c r="P12" s="28" t="s">
        <v>276</v>
      </c>
      <c r="Q12" s="39" t="s">
        <v>112</v>
      </c>
      <c r="R12" s="28" t="n">
        <v>8282</v>
      </c>
      <c r="S12" s="28" t="s">
        <v>44</v>
      </c>
      <c r="T12" s="29" t="n">
        <v>45747</v>
      </c>
      <c r="U12" s="28" t="str">
        <f aca="false">PROGESP[[#This Row],[Unidade]]&amp; RIGHT("000" &amp; ROW(), 3)</f>
        <v>PROGESP012</v>
      </c>
    </row>
    <row r="13" customFormat="false" ht="13.5" hidden="false" customHeight="true" outlineLevel="0" collapsed="false">
      <c r="A13" s="33" t="s">
        <v>1424</v>
      </c>
      <c r="B13" s="23"/>
      <c r="C13" s="23"/>
      <c r="D13" s="24"/>
      <c r="F13" s="33"/>
      <c r="G13" s="51"/>
      <c r="H13" s="73"/>
      <c r="I13" s="73"/>
      <c r="J13" s="73"/>
      <c r="K13" s="73"/>
      <c r="L13" s="73"/>
      <c r="M13" s="73"/>
      <c r="N13" s="73"/>
      <c r="O13" s="73"/>
      <c r="P13" s="33"/>
      <c r="Q13" s="28"/>
      <c r="R13" s="33"/>
      <c r="S13" s="28"/>
      <c r="T13" s="35"/>
      <c r="U13" s="28" t="str">
        <f aca="false">PROGESP[[#This Row],[Unidade]]&amp; RIGHT("000" &amp; ROW(), 3)</f>
        <v>PROGESP013</v>
      </c>
    </row>
    <row r="14" customFormat="false" ht="13.5" hidden="false" customHeight="true" outlineLevel="0" collapsed="false">
      <c r="A14" s="33" t="s">
        <v>1424</v>
      </c>
      <c r="B14" s="23"/>
      <c r="C14" s="23"/>
      <c r="D14" s="24"/>
      <c r="F14" s="33"/>
      <c r="G14" s="51"/>
      <c r="H14" s="73"/>
      <c r="I14" s="73"/>
      <c r="J14" s="73"/>
      <c r="K14" s="73"/>
      <c r="L14" s="73"/>
      <c r="M14" s="73"/>
      <c r="N14" s="73"/>
      <c r="O14" s="73"/>
      <c r="P14" s="33"/>
      <c r="Q14" s="28"/>
      <c r="R14" s="33"/>
      <c r="S14" s="28"/>
      <c r="T14" s="35"/>
      <c r="U14" s="28" t="str">
        <f aca="false">PROGESP[[#This Row],[Unidade]]&amp; RIGHT("000" &amp; ROW(), 3)</f>
        <v>PROGESP014</v>
      </c>
    </row>
    <row r="15" customFormat="false" ht="13.5" hidden="false" customHeight="true" outlineLevel="0" collapsed="false">
      <c r="A15" s="33" t="s">
        <v>1424</v>
      </c>
      <c r="B15" s="23"/>
      <c r="C15" s="23"/>
      <c r="D15" s="24"/>
      <c r="F15" s="33"/>
      <c r="G15" s="51"/>
      <c r="H15" s="73"/>
      <c r="I15" s="73"/>
      <c r="J15" s="73"/>
      <c r="K15" s="73"/>
      <c r="L15" s="73"/>
      <c r="M15" s="73"/>
      <c r="N15" s="73"/>
      <c r="O15" s="73"/>
      <c r="P15" s="33"/>
      <c r="Q15" s="28"/>
      <c r="R15" s="33"/>
      <c r="S15" s="28"/>
      <c r="T15" s="35"/>
      <c r="U15" s="28" t="str">
        <f aca="false">PROGESP[[#This Row],[Unidade]]&amp; RIGHT("000" &amp; ROW(), 3)</f>
        <v>PROGESP015</v>
      </c>
    </row>
    <row r="16" customFormat="false" ht="13.5" hidden="false" customHeight="true" outlineLevel="0" collapsed="false">
      <c r="A16" s="33" t="s">
        <v>1424</v>
      </c>
      <c r="B16" s="23"/>
      <c r="C16" s="23"/>
      <c r="D16" s="24"/>
      <c r="F16" s="33"/>
      <c r="G16" s="51"/>
      <c r="H16" s="73"/>
      <c r="I16" s="73"/>
      <c r="J16" s="73"/>
      <c r="K16" s="73"/>
      <c r="L16" s="73"/>
      <c r="M16" s="73"/>
      <c r="N16" s="73"/>
      <c r="O16" s="73"/>
      <c r="P16" s="33"/>
      <c r="Q16" s="28"/>
      <c r="R16" s="33"/>
      <c r="S16" s="28"/>
      <c r="T16" s="35"/>
      <c r="U16" s="28" t="str">
        <f aca="false">PROGESP[[#This Row],[Unidade]]&amp; RIGHT("000" &amp; ROW(), 3)</f>
        <v>PROGESP016</v>
      </c>
    </row>
    <row r="17" customFormat="false" ht="13.5" hidden="false" customHeight="true" outlineLevel="0" collapsed="false">
      <c r="A17" s="33" t="s">
        <v>1424</v>
      </c>
      <c r="B17" s="23"/>
      <c r="C17" s="23"/>
      <c r="D17" s="24"/>
      <c r="F17" s="33"/>
      <c r="G17" s="51"/>
      <c r="H17" s="73"/>
      <c r="I17" s="73"/>
      <c r="J17" s="73"/>
      <c r="K17" s="73"/>
      <c r="L17" s="73"/>
      <c r="M17" s="73"/>
      <c r="N17" s="73"/>
      <c r="O17" s="73"/>
      <c r="P17" s="33"/>
      <c r="Q17" s="28"/>
      <c r="R17" s="33"/>
      <c r="S17" s="28"/>
      <c r="T17" s="35"/>
      <c r="U17" s="28" t="str">
        <f aca="false">PROGESP[[#This Row],[Unidade]]&amp; RIGHT("000" &amp; ROW(), 3)</f>
        <v>PROGESP017</v>
      </c>
    </row>
    <row r="18" customFormat="false" ht="13.5" hidden="false" customHeight="true" outlineLevel="0" collapsed="false">
      <c r="A18" s="33" t="s">
        <v>1424</v>
      </c>
      <c r="B18" s="23"/>
      <c r="C18" s="23"/>
      <c r="D18" s="24"/>
      <c r="F18" s="33"/>
      <c r="G18" s="51"/>
      <c r="H18" s="73"/>
      <c r="I18" s="73"/>
      <c r="J18" s="73"/>
      <c r="K18" s="73"/>
      <c r="L18" s="73"/>
      <c r="M18" s="73"/>
      <c r="N18" s="73"/>
      <c r="O18" s="73"/>
      <c r="P18" s="33"/>
      <c r="Q18" s="28"/>
      <c r="R18" s="33"/>
      <c r="S18" s="28"/>
      <c r="T18" s="35"/>
      <c r="U18" s="28" t="str">
        <f aca="false">PROGESP[[#This Row],[Unidade]]&amp; RIGHT("000" &amp; ROW(), 3)</f>
        <v>PROGESP018</v>
      </c>
    </row>
    <row r="19" customFormat="false" ht="13.5" hidden="false" customHeight="true" outlineLevel="0" collapsed="false">
      <c r="A19" s="33" t="s">
        <v>1424</v>
      </c>
      <c r="B19" s="23"/>
      <c r="C19" s="23"/>
      <c r="D19" s="24"/>
      <c r="F19" s="33"/>
      <c r="G19" s="51"/>
      <c r="H19" s="73"/>
      <c r="I19" s="73"/>
      <c r="J19" s="73"/>
      <c r="K19" s="73"/>
      <c r="L19" s="73"/>
      <c r="M19" s="73"/>
      <c r="N19" s="73"/>
      <c r="O19" s="73"/>
      <c r="P19" s="33"/>
      <c r="Q19" s="28"/>
      <c r="R19" s="33"/>
      <c r="S19" s="28"/>
      <c r="T19" s="35"/>
      <c r="U19" s="28" t="str">
        <f aca="false">PROGESP[[#This Row],[Unidade]]&amp; RIGHT("000" &amp; ROW(), 3)</f>
        <v>PROGESP019</v>
      </c>
    </row>
    <row r="20" customFormat="false" ht="13.5" hidden="false" customHeight="true" outlineLevel="0" collapsed="false">
      <c r="A20" s="33" t="s">
        <v>1424</v>
      </c>
      <c r="B20" s="23"/>
      <c r="C20" s="23"/>
      <c r="D20" s="24"/>
      <c r="F20" s="33"/>
      <c r="G20" s="51"/>
      <c r="H20" s="73"/>
      <c r="I20" s="73"/>
      <c r="J20" s="73"/>
      <c r="K20" s="73"/>
      <c r="L20" s="73"/>
      <c r="M20" s="73"/>
      <c r="N20" s="73"/>
      <c r="O20" s="73"/>
      <c r="P20" s="33"/>
      <c r="Q20" s="28"/>
      <c r="R20" s="33"/>
      <c r="S20" s="28"/>
      <c r="T20" s="35"/>
      <c r="U20" s="28" t="str">
        <f aca="false">PROGESP[[#This Row],[Unidade]]&amp; RIGHT("000" &amp; ROW(), 3)</f>
        <v>PROGESP020</v>
      </c>
    </row>
    <row r="21" customFormat="false" ht="13.5" hidden="false" customHeight="true" outlineLevel="0" collapsed="false">
      <c r="A21" s="33" t="s">
        <v>1424</v>
      </c>
      <c r="B21" s="23"/>
      <c r="C21" s="23"/>
      <c r="D21" s="24"/>
      <c r="F21" s="33"/>
      <c r="G21" s="51"/>
      <c r="H21" s="73"/>
      <c r="I21" s="73"/>
      <c r="J21" s="73"/>
      <c r="K21" s="73"/>
      <c r="L21" s="73"/>
      <c r="M21" s="73"/>
      <c r="N21" s="73"/>
      <c r="O21" s="73"/>
      <c r="P21" s="33"/>
      <c r="Q21" s="28"/>
      <c r="R21" s="33"/>
      <c r="S21" s="28"/>
      <c r="T21" s="35"/>
      <c r="U21" s="28" t="str">
        <f aca="false">PROGESP[[#This Row],[Unidade]]&amp; RIGHT("000" &amp; ROW(), 3)</f>
        <v>PROGESP021</v>
      </c>
    </row>
    <row r="22" customFormat="false" ht="13.5" hidden="false" customHeight="true" outlineLevel="0" collapsed="false">
      <c r="A22" s="33" t="s">
        <v>1424</v>
      </c>
      <c r="B22" s="23"/>
      <c r="C22" s="23"/>
      <c r="D22" s="24"/>
      <c r="F22" s="33"/>
      <c r="G22" s="51"/>
      <c r="H22" s="73"/>
      <c r="I22" s="73"/>
      <c r="J22" s="73"/>
      <c r="K22" s="73"/>
      <c r="L22" s="73"/>
      <c r="M22" s="73"/>
      <c r="N22" s="73"/>
      <c r="O22" s="73"/>
      <c r="P22" s="33"/>
      <c r="Q22" s="28"/>
      <c r="R22" s="33"/>
      <c r="S22" s="28"/>
      <c r="T22" s="35"/>
      <c r="U22" s="28" t="str">
        <f aca="false">PROGESP[[#This Row],[Unidade]]&amp; RIGHT("000" &amp; ROW(), 3)</f>
        <v>PROGESP022</v>
      </c>
    </row>
    <row r="23" customFormat="false" ht="13.5" hidden="false" customHeight="true" outlineLevel="0" collapsed="false">
      <c r="A23" s="33" t="s">
        <v>1424</v>
      </c>
      <c r="B23" s="23"/>
      <c r="C23" s="23"/>
      <c r="D23" s="24"/>
      <c r="F23" s="33"/>
      <c r="G23" s="51"/>
      <c r="H23" s="73"/>
      <c r="I23" s="73"/>
      <c r="J23" s="73"/>
      <c r="K23" s="73"/>
      <c r="L23" s="73"/>
      <c r="M23" s="73"/>
      <c r="N23" s="73"/>
      <c r="O23" s="73"/>
      <c r="P23" s="33"/>
      <c r="Q23" s="28"/>
      <c r="R23" s="33"/>
      <c r="S23" s="28"/>
      <c r="T23" s="35"/>
      <c r="U23" s="28" t="str">
        <f aca="false">PROGESP[[#This Row],[Unidade]]&amp; RIGHT("000" &amp; ROW(), 3)</f>
        <v>PROGESP023</v>
      </c>
    </row>
    <row r="24" customFormat="false" ht="13.5" hidden="false" customHeight="true" outlineLevel="0" collapsed="false">
      <c r="A24" s="33" t="s">
        <v>1424</v>
      </c>
      <c r="B24" s="23"/>
      <c r="C24" s="23"/>
      <c r="D24" s="24"/>
      <c r="F24" s="33"/>
      <c r="G24" s="51"/>
      <c r="H24" s="73"/>
      <c r="I24" s="73"/>
      <c r="J24" s="73"/>
      <c r="K24" s="73"/>
      <c r="L24" s="73"/>
      <c r="M24" s="73"/>
      <c r="N24" s="73"/>
      <c r="O24" s="73"/>
      <c r="P24" s="33"/>
      <c r="Q24" s="28"/>
      <c r="R24" s="33"/>
      <c r="S24" s="28"/>
      <c r="T24" s="35"/>
      <c r="U24" s="28" t="str">
        <f aca="false">PROGESP[[#This Row],[Unidade]]&amp; RIGHT("000" &amp; ROW(), 3)</f>
        <v>PROGESP024</v>
      </c>
    </row>
    <row r="25" customFormat="false" ht="13.5" hidden="false" customHeight="true" outlineLevel="0" collapsed="false">
      <c r="A25" s="33" t="s">
        <v>1424</v>
      </c>
      <c r="B25" s="23"/>
      <c r="C25" s="23"/>
      <c r="D25" s="24"/>
      <c r="F25" s="33"/>
      <c r="G25" s="51"/>
      <c r="H25" s="73"/>
      <c r="I25" s="73"/>
      <c r="J25" s="73"/>
      <c r="K25" s="73"/>
      <c r="L25" s="73"/>
      <c r="M25" s="73"/>
      <c r="N25" s="73"/>
      <c r="O25" s="73"/>
      <c r="P25" s="33"/>
      <c r="Q25" s="28"/>
      <c r="R25" s="33"/>
      <c r="S25" s="28"/>
      <c r="T25" s="35"/>
      <c r="U25" s="28" t="str">
        <f aca="false">PROGESP[[#This Row],[Unidade]]&amp; RIGHT("000" &amp; ROW(), 3)</f>
        <v>PROGESP025</v>
      </c>
    </row>
    <row r="26" customFormat="false" ht="13.5" hidden="false" customHeight="true" outlineLevel="0" collapsed="false">
      <c r="A26" s="33" t="s">
        <v>1424</v>
      </c>
      <c r="B26" s="23"/>
      <c r="C26" s="23"/>
      <c r="D26" s="24"/>
      <c r="F26" s="33"/>
      <c r="G26" s="51"/>
      <c r="H26" s="73"/>
      <c r="I26" s="73"/>
      <c r="J26" s="73"/>
      <c r="K26" s="73"/>
      <c r="L26" s="73"/>
      <c r="M26" s="73"/>
      <c r="N26" s="73"/>
      <c r="O26" s="73"/>
      <c r="P26" s="33"/>
      <c r="Q26" s="28"/>
      <c r="R26" s="33"/>
      <c r="S26" s="28"/>
      <c r="T26" s="35"/>
      <c r="U26" s="28" t="str">
        <f aca="false">PROGESP[[#This Row],[Unidade]]&amp; RIGHT("000" &amp; ROW(), 3)</f>
        <v>PROGESP026</v>
      </c>
    </row>
    <row r="27" customFormat="false" ht="13.5" hidden="false" customHeight="true" outlineLevel="0" collapsed="false">
      <c r="A27" s="33" t="s">
        <v>1424</v>
      </c>
      <c r="B27" s="23"/>
      <c r="C27" s="23"/>
      <c r="D27" s="24"/>
      <c r="F27" s="33"/>
      <c r="G27" s="51"/>
      <c r="H27" s="73"/>
      <c r="I27" s="73"/>
      <c r="J27" s="73"/>
      <c r="K27" s="73"/>
      <c r="L27" s="73"/>
      <c r="M27" s="73"/>
      <c r="N27" s="73"/>
      <c r="O27" s="73"/>
      <c r="P27" s="33"/>
      <c r="Q27" s="28"/>
      <c r="R27" s="33"/>
      <c r="S27" s="28"/>
      <c r="T27" s="35"/>
      <c r="U27" s="28" t="str">
        <f aca="false">PROGESP[[#This Row],[Unidade]]&amp; RIGHT("000" &amp; ROW(), 3)</f>
        <v>PROGESP027</v>
      </c>
    </row>
    <row r="28" customFormat="false" ht="13.5" hidden="false" customHeight="true" outlineLevel="0" collapsed="false">
      <c r="A28" s="33" t="s">
        <v>1424</v>
      </c>
      <c r="B28" s="23"/>
      <c r="C28" s="23"/>
      <c r="D28" s="24"/>
      <c r="F28" s="33"/>
      <c r="G28" s="51"/>
      <c r="H28" s="73"/>
      <c r="I28" s="73"/>
      <c r="J28" s="73"/>
      <c r="K28" s="73"/>
      <c r="L28" s="73"/>
      <c r="M28" s="73"/>
      <c r="N28" s="73"/>
      <c r="O28" s="73"/>
      <c r="P28" s="33"/>
      <c r="Q28" s="28"/>
      <c r="R28" s="33"/>
      <c r="S28" s="28"/>
      <c r="T28" s="35"/>
      <c r="U28" s="28" t="str">
        <f aca="false">PROGESP[[#This Row],[Unidade]]&amp; RIGHT("000" &amp; ROW(), 3)</f>
        <v>PROGESP028</v>
      </c>
    </row>
    <row r="29" customFormat="false" ht="13.5" hidden="false" customHeight="true" outlineLevel="0" collapsed="false">
      <c r="A29" s="33" t="s">
        <v>1424</v>
      </c>
      <c r="B29" s="23"/>
      <c r="C29" s="23"/>
      <c r="D29" s="24"/>
      <c r="F29" s="33"/>
      <c r="G29" s="51"/>
      <c r="H29" s="73"/>
      <c r="I29" s="73"/>
      <c r="J29" s="73"/>
      <c r="K29" s="73"/>
      <c r="L29" s="73"/>
      <c r="M29" s="73"/>
      <c r="N29" s="73"/>
      <c r="O29" s="73"/>
      <c r="P29" s="33"/>
      <c r="Q29" s="28"/>
      <c r="R29" s="33"/>
      <c r="S29" s="28"/>
      <c r="T29" s="35"/>
      <c r="U29" s="28" t="str">
        <f aca="false">PROGESP[[#This Row],[Unidade]]&amp; RIGHT("000" &amp; ROW(), 3)</f>
        <v>PROGESP029</v>
      </c>
    </row>
    <row r="30" customFormat="false" ht="13.5" hidden="false" customHeight="true" outlineLevel="0" collapsed="false">
      <c r="A30" s="33" t="s">
        <v>1424</v>
      </c>
      <c r="B30" s="23"/>
      <c r="C30" s="23"/>
      <c r="D30" s="24"/>
      <c r="F30" s="33"/>
      <c r="G30" s="51"/>
      <c r="H30" s="73"/>
      <c r="I30" s="73"/>
      <c r="J30" s="73"/>
      <c r="K30" s="73"/>
      <c r="L30" s="73"/>
      <c r="M30" s="73"/>
      <c r="N30" s="73"/>
      <c r="O30" s="73"/>
      <c r="P30" s="33"/>
      <c r="Q30" s="28"/>
      <c r="R30" s="33"/>
      <c r="S30" s="28"/>
      <c r="T30" s="35"/>
      <c r="U30" s="28" t="str">
        <f aca="false">PROGESP[[#This Row],[Unidade]]&amp; RIGHT("000" &amp; ROW(), 3)</f>
        <v>PROGESP030</v>
      </c>
    </row>
    <row r="31" customFormat="false" ht="13.5" hidden="false" customHeight="true" outlineLevel="0" collapsed="false">
      <c r="A31" s="33" t="s">
        <v>1424</v>
      </c>
      <c r="B31" s="23"/>
      <c r="C31" s="23"/>
      <c r="D31" s="24"/>
      <c r="F31" s="33"/>
      <c r="G31" s="51"/>
      <c r="H31" s="73"/>
      <c r="I31" s="73"/>
      <c r="J31" s="73"/>
      <c r="K31" s="73"/>
      <c r="L31" s="73"/>
      <c r="M31" s="73"/>
      <c r="N31" s="73"/>
      <c r="O31" s="73"/>
      <c r="P31" s="33"/>
      <c r="Q31" s="28"/>
      <c r="R31" s="33"/>
      <c r="S31" s="28"/>
      <c r="T31" s="35"/>
      <c r="U31" s="28" t="str">
        <f aca="false">PROGESP[[#This Row],[Unidade]]&amp; RIGHT("000" &amp; ROW(), 3)</f>
        <v>PROGESP031</v>
      </c>
    </row>
    <row r="32" customFormat="false" ht="13.5" hidden="false" customHeight="true" outlineLevel="0" collapsed="false">
      <c r="A32" s="33" t="s">
        <v>1424</v>
      </c>
      <c r="B32" s="23"/>
      <c r="C32" s="23"/>
      <c r="D32" s="24"/>
      <c r="F32" s="33"/>
      <c r="G32" s="51"/>
      <c r="H32" s="73"/>
      <c r="I32" s="73"/>
      <c r="J32" s="73"/>
      <c r="K32" s="73"/>
      <c r="L32" s="73"/>
      <c r="M32" s="73"/>
      <c r="N32" s="73"/>
      <c r="O32" s="73"/>
      <c r="P32" s="33"/>
      <c r="Q32" s="28"/>
      <c r="R32" s="33"/>
      <c r="S32" s="28"/>
      <c r="T32" s="35"/>
      <c r="U32" s="28" t="str">
        <f aca="false">PROGESP[[#This Row],[Unidade]]&amp; RIGHT("000" &amp; ROW(), 3)</f>
        <v>PROGESP032</v>
      </c>
    </row>
    <row r="33" customFormat="false" ht="13.5" hidden="false" customHeight="true" outlineLevel="0" collapsed="false">
      <c r="A33" s="33" t="s">
        <v>1424</v>
      </c>
      <c r="B33" s="23"/>
      <c r="C33" s="23"/>
      <c r="D33" s="24"/>
      <c r="F33" s="33"/>
      <c r="G33" s="51"/>
      <c r="H33" s="73"/>
      <c r="I33" s="73"/>
      <c r="J33" s="73"/>
      <c r="K33" s="73"/>
      <c r="L33" s="73"/>
      <c r="M33" s="73"/>
      <c r="N33" s="73"/>
      <c r="O33" s="73"/>
      <c r="P33" s="33"/>
      <c r="Q33" s="28"/>
      <c r="R33" s="33"/>
      <c r="S33" s="28"/>
      <c r="T33" s="35"/>
      <c r="U33" s="28" t="str">
        <f aca="false">PROGESP[[#This Row],[Unidade]]&amp; RIGHT("000" &amp; ROW(), 3)</f>
        <v>PROGESP033</v>
      </c>
    </row>
    <row r="34" customFormat="false" ht="13.5" hidden="false" customHeight="true" outlineLevel="0" collapsed="false">
      <c r="A34" s="33" t="s">
        <v>1424</v>
      </c>
      <c r="B34" s="23"/>
      <c r="C34" s="23"/>
      <c r="D34" s="24"/>
      <c r="F34" s="33"/>
      <c r="G34" s="51"/>
      <c r="H34" s="73"/>
      <c r="I34" s="73"/>
      <c r="J34" s="73"/>
      <c r="K34" s="73"/>
      <c r="L34" s="73"/>
      <c r="M34" s="73"/>
      <c r="N34" s="73"/>
      <c r="O34" s="73"/>
      <c r="P34" s="33"/>
      <c r="Q34" s="28"/>
      <c r="R34" s="33"/>
      <c r="S34" s="28"/>
      <c r="T34" s="35"/>
      <c r="U34" s="28" t="str">
        <f aca="false">PROGESP[[#This Row],[Unidade]]&amp; RIGHT("000" &amp; ROW(), 3)</f>
        <v>PROGESP034</v>
      </c>
    </row>
    <row r="35" customFormat="false" ht="13.5" hidden="false" customHeight="true" outlineLevel="0" collapsed="false">
      <c r="A35" s="33" t="s">
        <v>1424</v>
      </c>
      <c r="B35" s="23"/>
      <c r="C35" s="23"/>
      <c r="D35" s="24"/>
      <c r="F35" s="33"/>
      <c r="G35" s="51"/>
      <c r="H35" s="73"/>
      <c r="I35" s="73"/>
      <c r="J35" s="73"/>
      <c r="K35" s="73"/>
      <c r="L35" s="73"/>
      <c r="M35" s="73"/>
      <c r="N35" s="73"/>
      <c r="O35" s="73"/>
      <c r="P35" s="33"/>
      <c r="Q35" s="28"/>
      <c r="R35" s="33"/>
      <c r="S35" s="28"/>
      <c r="T35" s="35"/>
      <c r="U35" s="28" t="str">
        <f aca="false">PROGESP[[#This Row],[Unidade]]&amp; RIGHT("000" &amp; ROW(), 3)</f>
        <v>PROGESP035</v>
      </c>
    </row>
    <row r="36" customFormat="false" ht="13.5" hidden="false" customHeight="true" outlineLevel="0" collapsed="false">
      <c r="A36" s="33" t="s">
        <v>1424</v>
      </c>
      <c r="B36" s="23"/>
      <c r="C36" s="23"/>
      <c r="D36" s="24"/>
      <c r="F36" s="33"/>
      <c r="G36" s="51"/>
      <c r="H36" s="73"/>
      <c r="I36" s="73"/>
      <c r="J36" s="73"/>
      <c r="K36" s="73"/>
      <c r="L36" s="73"/>
      <c r="M36" s="73"/>
      <c r="N36" s="73"/>
      <c r="O36" s="73"/>
      <c r="P36" s="33"/>
      <c r="Q36" s="28"/>
      <c r="R36" s="33"/>
      <c r="S36" s="28"/>
      <c r="T36" s="35"/>
      <c r="U36" s="28" t="str">
        <f aca="false">PROGESP[[#This Row],[Unidade]]&amp; RIGHT("000" &amp; ROW(), 3)</f>
        <v>PROGESP036</v>
      </c>
    </row>
    <row r="37" customFormat="false" ht="13.5" hidden="false" customHeight="true" outlineLevel="0" collapsed="false">
      <c r="A37" s="33" t="s">
        <v>1424</v>
      </c>
      <c r="B37" s="23"/>
      <c r="C37" s="23"/>
      <c r="D37" s="24"/>
      <c r="F37" s="33"/>
      <c r="G37" s="51"/>
      <c r="H37" s="73"/>
      <c r="I37" s="73"/>
      <c r="J37" s="73"/>
      <c r="K37" s="73"/>
      <c r="L37" s="73"/>
      <c r="M37" s="73"/>
      <c r="N37" s="73"/>
      <c r="O37" s="73"/>
      <c r="P37" s="33"/>
      <c r="Q37" s="28"/>
      <c r="R37" s="33"/>
      <c r="S37" s="28"/>
      <c r="T37" s="35"/>
      <c r="U37" s="28" t="str">
        <f aca="false">PROGESP[[#This Row],[Unidade]]&amp; RIGHT("000" &amp; ROW(), 3)</f>
        <v>PROGESP037</v>
      </c>
    </row>
    <row r="38" customFormat="false" ht="13.5" hidden="false" customHeight="true" outlineLevel="0" collapsed="false">
      <c r="A38" s="33" t="s">
        <v>1424</v>
      </c>
      <c r="B38" s="23"/>
      <c r="C38" s="23"/>
      <c r="D38" s="24"/>
      <c r="F38" s="33"/>
      <c r="G38" s="51"/>
      <c r="H38" s="73"/>
      <c r="I38" s="73"/>
      <c r="J38" s="73"/>
      <c r="K38" s="73"/>
      <c r="L38" s="73"/>
      <c r="M38" s="73"/>
      <c r="N38" s="73"/>
      <c r="O38" s="73"/>
      <c r="P38" s="33"/>
      <c r="Q38" s="28"/>
      <c r="R38" s="33"/>
      <c r="S38" s="28"/>
      <c r="T38" s="35"/>
      <c r="U38" s="28" t="str">
        <f aca="false">PROGESP[[#This Row],[Unidade]]&amp; RIGHT("000" &amp; ROW(), 3)</f>
        <v>PROGESP038</v>
      </c>
    </row>
    <row r="39" customFormat="false" ht="13.5" hidden="false" customHeight="true" outlineLevel="0" collapsed="false">
      <c r="A39" s="33" t="s">
        <v>1424</v>
      </c>
      <c r="B39" s="23"/>
      <c r="C39" s="23"/>
      <c r="D39" s="24"/>
      <c r="F39" s="33"/>
      <c r="G39" s="51"/>
      <c r="H39" s="73"/>
      <c r="I39" s="73"/>
      <c r="J39" s="73"/>
      <c r="K39" s="73"/>
      <c r="L39" s="73"/>
      <c r="M39" s="73"/>
      <c r="N39" s="73"/>
      <c r="O39" s="73"/>
      <c r="P39" s="33"/>
      <c r="Q39" s="28"/>
      <c r="R39" s="33"/>
      <c r="S39" s="28"/>
      <c r="T39" s="35"/>
      <c r="U39" s="28" t="str">
        <f aca="false">PROGESP[[#This Row],[Unidade]]&amp; RIGHT("000" &amp; ROW(), 3)</f>
        <v>PROGESP039</v>
      </c>
    </row>
    <row r="40" customFormat="false" ht="13.5" hidden="false" customHeight="true" outlineLevel="0" collapsed="false">
      <c r="A40" s="33" t="s">
        <v>1424</v>
      </c>
      <c r="B40" s="23"/>
      <c r="C40" s="23"/>
      <c r="D40" s="24"/>
      <c r="F40" s="33"/>
      <c r="G40" s="51"/>
      <c r="H40" s="73"/>
      <c r="I40" s="73"/>
      <c r="J40" s="73"/>
      <c r="K40" s="73"/>
      <c r="L40" s="73"/>
      <c r="M40" s="73"/>
      <c r="N40" s="73"/>
      <c r="O40" s="73"/>
      <c r="P40" s="33"/>
      <c r="Q40" s="28"/>
      <c r="R40" s="33"/>
      <c r="S40" s="28"/>
      <c r="T40" s="35"/>
      <c r="U40" s="28" t="str">
        <f aca="false">PROGESP[[#This Row],[Unidade]]&amp; RIGHT("000" &amp; ROW(), 3)</f>
        <v>PROGESP040</v>
      </c>
    </row>
    <row r="41" customFormat="false" ht="13.5" hidden="false" customHeight="true" outlineLevel="0" collapsed="false">
      <c r="A41" s="33" t="s">
        <v>1424</v>
      </c>
      <c r="B41" s="23"/>
      <c r="C41" s="23"/>
      <c r="D41" s="24"/>
      <c r="F41" s="33"/>
      <c r="G41" s="51"/>
      <c r="H41" s="73"/>
      <c r="I41" s="73"/>
      <c r="J41" s="73"/>
      <c r="K41" s="73"/>
      <c r="L41" s="73"/>
      <c r="M41" s="73"/>
      <c r="N41" s="73"/>
      <c r="O41" s="73"/>
      <c r="P41" s="33"/>
      <c r="Q41" s="28"/>
      <c r="R41" s="33"/>
      <c r="S41" s="28"/>
      <c r="T41" s="35"/>
      <c r="U41" s="28" t="str">
        <f aca="false">PROGESP[[#This Row],[Unidade]]&amp; RIGHT("000" &amp; ROW(), 3)</f>
        <v>PROGESP041</v>
      </c>
    </row>
    <row r="42" customFormat="false" ht="13.5" hidden="false" customHeight="true" outlineLevel="0" collapsed="false">
      <c r="A42" s="33" t="s">
        <v>1424</v>
      </c>
      <c r="B42" s="23"/>
      <c r="C42" s="23"/>
      <c r="D42" s="24"/>
      <c r="F42" s="33"/>
      <c r="G42" s="51"/>
      <c r="H42" s="73"/>
      <c r="I42" s="73"/>
      <c r="J42" s="73"/>
      <c r="K42" s="73"/>
      <c r="L42" s="73"/>
      <c r="M42" s="73"/>
      <c r="N42" s="73"/>
      <c r="O42" s="73"/>
      <c r="P42" s="33"/>
      <c r="Q42" s="28"/>
      <c r="R42" s="33"/>
      <c r="S42" s="28"/>
      <c r="T42" s="35"/>
      <c r="U42" s="28" t="str">
        <f aca="false">PROGESP[[#This Row],[Unidade]]&amp; RIGHT("000" &amp; ROW(), 3)</f>
        <v>PROGESP042</v>
      </c>
    </row>
    <row r="43" customFormat="false" ht="13.5" hidden="false" customHeight="true" outlineLevel="0" collapsed="false">
      <c r="A43" s="33" t="s">
        <v>1424</v>
      </c>
      <c r="B43" s="23"/>
      <c r="C43" s="23"/>
      <c r="D43" s="24"/>
      <c r="F43" s="33"/>
      <c r="G43" s="51"/>
      <c r="H43" s="73"/>
      <c r="I43" s="73"/>
      <c r="J43" s="73"/>
      <c r="K43" s="73"/>
      <c r="L43" s="73"/>
      <c r="M43" s="73"/>
      <c r="N43" s="73"/>
      <c r="O43" s="73"/>
      <c r="P43" s="33"/>
      <c r="Q43" s="28"/>
      <c r="R43" s="33"/>
      <c r="S43" s="28"/>
      <c r="T43" s="35"/>
      <c r="U43" s="28" t="str">
        <f aca="false">PROGESP[[#This Row],[Unidade]]&amp; RIGHT("000" &amp; ROW(), 3)</f>
        <v>PROGESP043</v>
      </c>
    </row>
    <row r="44" customFormat="false" ht="13.5" hidden="false" customHeight="true" outlineLevel="0" collapsed="false">
      <c r="A44" s="33" t="s">
        <v>1424</v>
      </c>
      <c r="B44" s="23"/>
      <c r="C44" s="23"/>
      <c r="D44" s="24"/>
      <c r="F44" s="33"/>
      <c r="G44" s="51"/>
      <c r="H44" s="73"/>
      <c r="I44" s="73"/>
      <c r="J44" s="73"/>
      <c r="K44" s="73"/>
      <c r="L44" s="73"/>
      <c r="M44" s="73"/>
      <c r="N44" s="73"/>
      <c r="O44" s="73"/>
      <c r="P44" s="33"/>
      <c r="Q44" s="28"/>
      <c r="R44" s="33"/>
      <c r="S44" s="28"/>
      <c r="T44" s="35"/>
      <c r="U44" s="28" t="str">
        <f aca="false">PROGESP[[#This Row],[Unidade]]&amp; RIGHT("000" &amp; ROW(), 3)</f>
        <v>PROGESP044</v>
      </c>
    </row>
    <row r="45" customFormat="false" ht="13.5" hidden="false" customHeight="true" outlineLevel="0" collapsed="false">
      <c r="A45" s="33" t="s">
        <v>1424</v>
      </c>
      <c r="B45" s="23"/>
      <c r="C45" s="23"/>
      <c r="D45" s="24"/>
      <c r="F45" s="33"/>
      <c r="G45" s="51"/>
      <c r="H45" s="73"/>
      <c r="I45" s="73"/>
      <c r="J45" s="73"/>
      <c r="K45" s="73"/>
      <c r="L45" s="73"/>
      <c r="M45" s="73"/>
      <c r="N45" s="73"/>
      <c r="O45" s="73"/>
      <c r="P45" s="33"/>
      <c r="Q45" s="28"/>
      <c r="R45" s="33"/>
      <c r="S45" s="28"/>
      <c r="T45" s="35"/>
      <c r="U45" s="28" t="str">
        <f aca="false">PROGESP[[#This Row],[Unidade]]&amp; RIGHT("000" &amp; ROW(), 3)</f>
        <v>PROGESP045</v>
      </c>
    </row>
    <row r="46" customFormat="false" ht="13.5" hidden="false" customHeight="true" outlineLevel="0" collapsed="false">
      <c r="A46" s="33" t="s">
        <v>1424</v>
      </c>
      <c r="B46" s="23"/>
      <c r="C46" s="23"/>
      <c r="D46" s="24"/>
      <c r="F46" s="33"/>
      <c r="G46" s="51"/>
      <c r="H46" s="73"/>
      <c r="I46" s="73"/>
      <c r="J46" s="73"/>
      <c r="K46" s="73"/>
      <c r="L46" s="73"/>
      <c r="M46" s="73"/>
      <c r="N46" s="73"/>
      <c r="O46" s="73"/>
      <c r="P46" s="33"/>
      <c r="Q46" s="28"/>
      <c r="R46" s="33"/>
      <c r="S46" s="28"/>
      <c r="T46" s="35"/>
      <c r="U46" s="28" t="str">
        <f aca="false">PROGESP[[#This Row],[Unidade]]&amp; RIGHT("000" &amp; ROW(), 3)</f>
        <v>PROGESP046</v>
      </c>
    </row>
    <row r="47" customFormat="false" ht="13.5" hidden="false" customHeight="true" outlineLevel="0" collapsed="false">
      <c r="A47" s="33" t="s">
        <v>1424</v>
      </c>
      <c r="B47" s="23"/>
      <c r="C47" s="23"/>
      <c r="D47" s="24"/>
      <c r="F47" s="33"/>
      <c r="G47" s="51"/>
      <c r="H47" s="73"/>
      <c r="I47" s="73"/>
      <c r="J47" s="73"/>
      <c r="K47" s="73"/>
      <c r="L47" s="73"/>
      <c r="M47" s="73"/>
      <c r="N47" s="73"/>
      <c r="O47" s="73"/>
      <c r="P47" s="33"/>
      <c r="Q47" s="28"/>
      <c r="R47" s="33"/>
      <c r="S47" s="28"/>
      <c r="T47" s="35"/>
      <c r="U47" s="28" t="str">
        <f aca="false">PROGESP[[#This Row],[Unidade]]&amp; RIGHT("000" &amp; ROW(), 3)</f>
        <v>PROGESP047</v>
      </c>
    </row>
    <row r="48" customFormat="false" ht="13.5" hidden="false" customHeight="true" outlineLevel="0" collapsed="false">
      <c r="A48" s="33" t="s">
        <v>1424</v>
      </c>
      <c r="B48" s="23"/>
      <c r="C48" s="23"/>
      <c r="D48" s="24"/>
      <c r="F48" s="33"/>
      <c r="G48" s="51"/>
      <c r="H48" s="73"/>
      <c r="I48" s="73"/>
      <c r="J48" s="73"/>
      <c r="K48" s="73"/>
      <c r="L48" s="73"/>
      <c r="M48" s="73"/>
      <c r="N48" s="73"/>
      <c r="O48" s="73"/>
      <c r="P48" s="33"/>
      <c r="Q48" s="28"/>
      <c r="R48" s="33"/>
      <c r="S48" s="28"/>
      <c r="T48" s="35"/>
      <c r="U48" s="28" t="str">
        <f aca="false">PROGESP[[#This Row],[Unidade]]&amp; RIGHT("000" &amp; ROW(), 3)</f>
        <v>PROGESP048</v>
      </c>
    </row>
    <row r="49" customFormat="false" ht="13.5" hidden="false" customHeight="true" outlineLevel="0" collapsed="false">
      <c r="A49" s="33" t="s">
        <v>1424</v>
      </c>
      <c r="B49" s="23"/>
      <c r="C49" s="23"/>
      <c r="D49" s="24"/>
      <c r="F49" s="33"/>
      <c r="G49" s="51"/>
      <c r="H49" s="73"/>
      <c r="I49" s="73"/>
      <c r="J49" s="73"/>
      <c r="K49" s="73"/>
      <c r="L49" s="73"/>
      <c r="M49" s="73"/>
      <c r="N49" s="73"/>
      <c r="O49" s="73"/>
      <c r="P49" s="33"/>
      <c r="Q49" s="28"/>
      <c r="R49" s="33"/>
      <c r="S49" s="28"/>
      <c r="T49" s="35"/>
      <c r="U49" s="28" t="str">
        <f aca="false">PROGESP[[#This Row],[Unidade]]&amp; RIGHT("000" &amp; ROW(), 3)</f>
        <v>PROGESP049</v>
      </c>
    </row>
    <row r="50" customFormat="false" ht="13.5" hidden="false" customHeight="true" outlineLevel="0" collapsed="false">
      <c r="A50" s="33" t="s">
        <v>1424</v>
      </c>
      <c r="B50" s="23"/>
      <c r="C50" s="23"/>
      <c r="D50" s="24"/>
      <c r="F50" s="33"/>
      <c r="G50" s="51"/>
      <c r="H50" s="73"/>
      <c r="I50" s="73"/>
      <c r="J50" s="73"/>
      <c r="K50" s="73"/>
      <c r="L50" s="73"/>
      <c r="M50" s="73"/>
      <c r="N50" s="73"/>
      <c r="O50" s="73"/>
      <c r="P50" s="33"/>
      <c r="Q50" s="28"/>
      <c r="R50" s="33"/>
      <c r="S50" s="28"/>
      <c r="T50" s="35"/>
      <c r="U50" s="28" t="str">
        <f aca="false">PROGESP[[#This Row],[Unidade]]&amp; RIGHT("000" &amp; ROW(), 3)</f>
        <v>PROGESP050</v>
      </c>
    </row>
  </sheetData>
  <mergeCells count="2">
    <mergeCell ref="E1:K1"/>
    <mergeCell ref="P1:T1"/>
  </mergeCells>
  <conditionalFormatting sqref="B1">
    <cfRule type="cellIs" priority="2" operator="lessThan" aboveAverage="0" equalAverage="0" bottom="0" percent="0" rank="0" text="" dxfId="120">
      <formula>0</formula>
    </cfRule>
  </conditionalFormatting>
  <conditionalFormatting sqref="C1">
    <cfRule type="cellIs" priority="3" operator="lessThan" aboveAverage="0" equalAverage="0" bottom="0" percent="0" rank="0" text="" dxfId="121">
      <formula>0</formula>
    </cfRule>
  </conditionalFormatting>
  <conditionalFormatting sqref="D3:D50">
    <cfRule type="cellIs" priority="4" operator="equal" aboveAverage="0" equalAverage="0" bottom="0" percent="0" rank="0" text="" dxfId="122">
      <formula>3</formula>
    </cfRule>
    <cfRule type="cellIs" priority="5" operator="equal" aboveAverage="0" equalAverage="0" bottom="0" percent="0" rank="0" text="" dxfId="123">
      <formula>2</formula>
    </cfRule>
    <cfRule type="cellIs" priority="6" operator="equal" aboveAverage="0" equalAverage="0" bottom="0" percent="0" rank="0" text="" dxfId="124">
      <formula>1</formula>
    </cfRule>
  </conditionalFormatting>
  <conditionalFormatting sqref="E3:E50">
    <cfRule type="expression" priority="7" aboveAverage="0" equalAverage="0" bottom="0" percent="0" rank="0" text="" dxfId="125">
      <formula>$D3=""</formula>
    </cfRule>
    <cfRule type="expression" priority="8" aboveAverage="0" equalAverage="0" bottom="0" percent="0" rank="0" text="" dxfId="126">
      <formula>$C3=0</formula>
    </cfRule>
    <cfRule type="expression" priority="9" aboveAverage="0" equalAverage="0" bottom="0" percent="0" rank="0" text="" dxfId="127">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6"/>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1" min="1" style="1" width="15.63"/>
    <col collapsed="false" customWidth="false" hidden="false" outlineLevel="0" max="3" min="2" style="2" width="15.63"/>
    <col collapsed="false" customWidth="true" hidden="false" outlineLevel="0" max="4" min="4" style="63" width="4.63"/>
    <col collapsed="false" customWidth="false" hidden="false" outlineLevel="0" max="19" min="5" style="1" width="15.63"/>
    <col collapsed="false" customWidth="false" hidden="false" outlineLevel="0" max="20" min="20" style="4" width="15.63"/>
    <col collapsed="false" customWidth="false" hidden="false" outlineLevel="0" max="1024" min="21" style="1" width="15.63"/>
  </cols>
  <sheetData>
    <row r="1" s="13" customFormat="true" ht="13.5" hidden="false" customHeight="true" outlineLevel="0" collapsed="false">
      <c r="A1" s="5" t="n">
        <v>2303162.11</v>
      </c>
      <c r="B1" s="40" t="n">
        <f aca="false">SUM(B3:B99)</f>
        <v>724400.53</v>
      </c>
      <c r="C1" s="7" t="n">
        <f aca="false">A1-SUM(C3:C99)</f>
        <v>0</v>
      </c>
      <c r="D1" s="8" t="s">
        <v>0</v>
      </c>
      <c r="E1" s="9" t="s">
        <v>1</v>
      </c>
      <c r="F1" s="9"/>
      <c r="G1" s="9"/>
      <c r="H1" s="9"/>
      <c r="I1" s="9"/>
      <c r="J1" s="9"/>
      <c r="K1" s="9"/>
      <c r="L1" s="10" t="s">
        <v>2</v>
      </c>
      <c r="M1" s="10" t="s">
        <v>3</v>
      </c>
      <c r="N1" s="10" t="s">
        <v>4</v>
      </c>
      <c r="O1" s="10" t="s">
        <v>5</v>
      </c>
      <c r="P1" s="11" t="s">
        <v>6</v>
      </c>
      <c r="Q1" s="11"/>
      <c r="R1" s="11"/>
      <c r="S1" s="11"/>
      <c r="T1" s="11"/>
      <c r="U1" s="12" t="s">
        <v>7</v>
      </c>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1495</v>
      </c>
      <c r="B3" s="23" t="n">
        <v>17500</v>
      </c>
      <c r="C3" s="23" t="n">
        <v>40000</v>
      </c>
      <c r="D3" s="24" t="n">
        <v>1</v>
      </c>
      <c r="E3" s="25" t="s">
        <v>1496</v>
      </c>
      <c r="F3" s="74" t="s">
        <v>179</v>
      </c>
      <c r="G3" s="41" t="s">
        <v>1497</v>
      </c>
      <c r="H3" s="42" t="s">
        <v>1498</v>
      </c>
      <c r="I3" s="42" t="s">
        <v>1499</v>
      </c>
      <c r="J3" s="42" t="s">
        <v>1500</v>
      </c>
      <c r="K3" s="42" t="s">
        <v>1501</v>
      </c>
      <c r="L3" s="42" t="s">
        <v>1502</v>
      </c>
      <c r="M3" s="42" t="s">
        <v>1503</v>
      </c>
      <c r="N3" s="42" t="s">
        <v>1504</v>
      </c>
      <c r="O3" s="42" t="s">
        <v>749</v>
      </c>
      <c r="P3" s="28" t="s">
        <v>41</v>
      </c>
      <c r="Q3" s="28" t="s">
        <v>1505</v>
      </c>
      <c r="R3" s="28" t="s">
        <v>43</v>
      </c>
      <c r="S3" s="28" t="s">
        <v>44</v>
      </c>
      <c r="T3" s="29" t="n">
        <v>45689</v>
      </c>
      <c r="U3" s="28" t="str">
        <f aca="false">PROGRAD[[#This Row],[Unidade]]&amp; RIGHT("000" &amp; ROW(), 3)</f>
        <v>PROGRAD003</v>
      </c>
    </row>
    <row r="4" customFormat="false" ht="13.5" hidden="false" customHeight="true" outlineLevel="0" collapsed="false">
      <c r="A4" s="22" t="s">
        <v>1495</v>
      </c>
      <c r="B4" s="23" t="n">
        <v>23600</v>
      </c>
      <c r="C4" s="23" t="n">
        <v>40000</v>
      </c>
      <c r="D4" s="24" t="n">
        <v>1</v>
      </c>
      <c r="E4" s="25" t="s">
        <v>1496</v>
      </c>
      <c r="F4" s="74" t="s">
        <v>163</v>
      </c>
      <c r="G4" s="41" t="s">
        <v>1497</v>
      </c>
      <c r="H4" s="42" t="s">
        <v>1506</v>
      </c>
      <c r="I4" s="42" t="s">
        <v>1499</v>
      </c>
      <c r="J4" s="42" t="s">
        <v>1500</v>
      </c>
      <c r="K4" s="42" t="s">
        <v>1501</v>
      </c>
      <c r="L4" s="42" t="s">
        <v>1502</v>
      </c>
      <c r="M4" s="42" t="s">
        <v>1503</v>
      </c>
      <c r="N4" s="42" t="s">
        <v>1504</v>
      </c>
      <c r="O4" s="42" t="s">
        <v>749</v>
      </c>
      <c r="P4" s="28" t="s">
        <v>41</v>
      </c>
      <c r="Q4" s="28" t="s">
        <v>1507</v>
      </c>
      <c r="R4" s="28" t="s">
        <v>43</v>
      </c>
      <c r="S4" s="28" t="s">
        <v>44</v>
      </c>
      <c r="T4" s="29" t="n">
        <v>45689</v>
      </c>
      <c r="U4" s="28" t="str">
        <f aca="false">PROGRAD[[#This Row],[Unidade]]&amp; RIGHT("000" &amp; ROW(), 3)</f>
        <v>PROGRAD004</v>
      </c>
    </row>
    <row r="5" customFormat="false" ht="13.5" hidden="false" customHeight="true" outlineLevel="0" collapsed="false">
      <c r="A5" s="22" t="s">
        <v>1495</v>
      </c>
      <c r="B5" s="23" t="n">
        <v>26480.53</v>
      </c>
      <c r="C5" s="23" t="n">
        <v>3519.47</v>
      </c>
      <c r="D5" s="24" t="n">
        <v>1</v>
      </c>
      <c r="E5" s="25" t="s">
        <v>1496</v>
      </c>
      <c r="F5" s="74" t="s">
        <v>194</v>
      </c>
      <c r="G5" s="41" t="s">
        <v>1497</v>
      </c>
      <c r="H5" s="42" t="s">
        <v>1498</v>
      </c>
      <c r="I5" s="42" t="s">
        <v>1508</v>
      </c>
      <c r="J5" s="42" t="s">
        <v>1500</v>
      </c>
      <c r="K5" s="42" t="s">
        <v>1501</v>
      </c>
      <c r="L5" s="42" t="s">
        <v>1509</v>
      </c>
      <c r="M5" s="42" t="s">
        <v>1503</v>
      </c>
      <c r="N5" s="42" t="s">
        <v>1504</v>
      </c>
      <c r="O5" s="42" t="s">
        <v>749</v>
      </c>
      <c r="P5" s="28" t="s">
        <v>41</v>
      </c>
      <c r="Q5" s="28" t="s">
        <v>1038</v>
      </c>
      <c r="R5" s="28" t="s">
        <v>43</v>
      </c>
      <c r="S5" s="28" t="s">
        <v>44</v>
      </c>
      <c r="T5" s="29" t="n">
        <v>45689</v>
      </c>
      <c r="U5" s="28" t="str">
        <f aca="false">PROGRAD[[#This Row],[Unidade]]&amp; RIGHT("000" &amp; ROW(), 3)</f>
        <v>PROGRAD005</v>
      </c>
    </row>
    <row r="6" customFormat="false" ht="13.5" hidden="false" customHeight="true" outlineLevel="0" collapsed="false">
      <c r="A6" s="22" t="s">
        <v>1495</v>
      </c>
      <c r="B6" s="23" t="n">
        <v>110820</v>
      </c>
      <c r="C6" s="23" t="n">
        <v>58000</v>
      </c>
      <c r="D6" s="24" t="n">
        <v>1</v>
      </c>
      <c r="E6" s="25" t="s">
        <v>1510</v>
      </c>
      <c r="F6" s="74" t="s">
        <v>46</v>
      </c>
      <c r="G6" s="41" t="s">
        <v>1511</v>
      </c>
      <c r="H6" s="42" t="s">
        <v>1512</v>
      </c>
      <c r="I6" s="42" t="s">
        <v>1513</v>
      </c>
      <c r="J6" s="42" t="s">
        <v>1514</v>
      </c>
      <c r="K6" s="42" t="s">
        <v>1515</v>
      </c>
      <c r="L6" s="42" t="s">
        <v>1516</v>
      </c>
      <c r="M6" s="42" t="s">
        <v>1517</v>
      </c>
      <c r="N6" s="42" t="s">
        <v>563</v>
      </c>
      <c r="O6" s="42" t="s">
        <v>749</v>
      </c>
      <c r="P6" s="28" t="s">
        <v>41</v>
      </c>
      <c r="Q6" s="28" t="s">
        <v>1518</v>
      </c>
      <c r="R6" s="28" t="s">
        <v>43</v>
      </c>
      <c r="S6" s="28" t="s">
        <v>44</v>
      </c>
      <c r="T6" s="29" t="n">
        <v>45689</v>
      </c>
      <c r="U6" s="28" t="str">
        <f aca="false">PROGRAD[[#This Row],[Unidade]]&amp; RIGHT("000" &amp; ROW(), 3)</f>
        <v>PROGRAD006</v>
      </c>
    </row>
    <row r="7" customFormat="false" ht="13.5" hidden="false" customHeight="true" outlineLevel="0" collapsed="false">
      <c r="A7" s="22" t="s">
        <v>1495</v>
      </c>
      <c r="B7" s="23" t="n">
        <v>252000</v>
      </c>
      <c r="C7" s="23" t="n">
        <v>1008000</v>
      </c>
      <c r="D7" s="24" t="n">
        <v>1</v>
      </c>
      <c r="E7" s="25" t="s">
        <v>1519</v>
      </c>
      <c r="F7" s="74" t="s">
        <v>31</v>
      </c>
      <c r="G7" s="41" t="s">
        <v>1520</v>
      </c>
      <c r="H7" s="42" t="s">
        <v>1521</v>
      </c>
      <c r="I7" s="42" t="s">
        <v>1522</v>
      </c>
      <c r="J7" s="42" t="s">
        <v>1523</v>
      </c>
      <c r="K7" s="42" t="s">
        <v>1524</v>
      </c>
      <c r="L7" s="42" t="s">
        <v>1525</v>
      </c>
      <c r="M7" s="42" t="s">
        <v>1526</v>
      </c>
      <c r="N7" s="42" t="s">
        <v>359</v>
      </c>
      <c r="O7" s="42" t="s">
        <v>40</v>
      </c>
      <c r="P7" s="28" t="s">
        <v>41</v>
      </c>
      <c r="Q7" s="28" t="s">
        <v>1527</v>
      </c>
      <c r="R7" s="28" t="s">
        <v>43</v>
      </c>
      <c r="S7" s="28" t="s">
        <v>44</v>
      </c>
      <c r="T7" s="29" t="n">
        <v>45689</v>
      </c>
      <c r="U7" s="28" t="str">
        <f aca="false">PROGRAD[[#This Row],[Unidade]]&amp; RIGHT("000" &amp; ROW(), 3)</f>
        <v>PROGRAD007</v>
      </c>
    </row>
    <row r="8" customFormat="false" ht="13.5" hidden="false" customHeight="true" outlineLevel="0" collapsed="false">
      <c r="A8" s="22" t="s">
        <v>1495</v>
      </c>
      <c r="B8" s="23" t="n">
        <v>100000</v>
      </c>
      <c r="C8" s="23" t="n">
        <v>200000</v>
      </c>
      <c r="D8" s="24" t="n">
        <v>1</v>
      </c>
      <c r="E8" s="25" t="s">
        <v>1519</v>
      </c>
      <c r="F8" s="74" t="s">
        <v>81</v>
      </c>
      <c r="G8" s="41" t="s">
        <v>1520</v>
      </c>
      <c r="H8" s="42" t="s">
        <v>1528</v>
      </c>
      <c r="I8" s="42" t="s">
        <v>1529</v>
      </c>
      <c r="J8" s="42" t="s">
        <v>1530</v>
      </c>
      <c r="K8" s="42" t="s">
        <v>1531</v>
      </c>
      <c r="L8" s="42" t="s">
        <v>1532</v>
      </c>
      <c r="M8" s="42" t="s">
        <v>1533</v>
      </c>
      <c r="N8" s="42" t="s">
        <v>359</v>
      </c>
      <c r="O8" s="42" t="s">
        <v>40</v>
      </c>
      <c r="P8" s="28" t="s">
        <v>41</v>
      </c>
      <c r="Q8" s="28" t="s">
        <v>1527</v>
      </c>
      <c r="R8" s="28" t="s">
        <v>43</v>
      </c>
      <c r="S8" s="28" t="s">
        <v>44</v>
      </c>
      <c r="T8" s="29" t="n">
        <v>45778</v>
      </c>
      <c r="U8" s="28" t="str">
        <f aca="false">PROGRAD[[#This Row],[Unidade]]&amp; RIGHT("000" &amp; ROW(), 3)</f>
        <v>PROGRAD008</v>
      </c>
    </row>
    <row r="9" customFormat="false" ht="13.5" hidden="false" customHeight="true" outlineLevel="0" collapsed="false">
      <c r="A9" s="22" t="s">
        <v>1495</v>
      </c>
      <c r="B9" s="23" t="n">
        <v>25000</v>
      </c>
      <c r="C9" s="23" t="n">
        <v>50000</v>
      </c>
      <c r="D9" s="24" t="n">
        <v>1</v>
      </c>
      <c r="E9" s="25" t="s">
        <v>1519</v>
      </c>
      <c r="F9" s="74" t="s">
        <v>31</v>
      </c>
      <c r="G9" s="41" t="s">
        <v>1520</v>
      </c>
      <c r="H9" s="42" t="s">
        <v>1534</v>
      </c>
      <c r="I9" s="42" t="s">
        <v>1535</v>
      </c>
      <c r="J9" s="42" t="s">
        <v>1536</v>
      </c>
      <c r="K9" s="42" t="s">
        <v>1537</v>
      </c>
      <c r="L9" s="42" t="s">
        <v>1538</v>
      </c>
      <c r="M9" s="42" t="s">
        <v>1539</v>
      </c>
      <c r="N9" s="42" t="s">
        <v>359</v>
      </c>
      <c r="O9" s="42" t="s">
        <v>40</v>
      </c>
      <c r="P9" s="28" t="s">
        <v>41</v>
      </c>
      <c r="Q9" s="28" t="s">
        <v>1527</v>
      </c>
      <c r="R9" s="28" t="s">
        <v>43</v>
      </c>
      <c r="S9" s="28" t="s">
        <v>44</v>
      </c>
      <c r="T9" s="29" t="n">
        <v>45778</v>
      </c>
      <c r="U9" s="28" t="str">
        <f aca="false">PROGRAD[[#This Row],[Unidade]]&amp; RIGHT("000" &amp; ROW(), 3)</f>
        <v>PROGRAD009</v>
      </c>
    </row>
    <row r="10" customFormat="false" ht="13.5" hidden="false" customHeight="true" outlineLevel="0" collapsed="false">
      <c r="A10" s="22" t="s">
        <v>1495</v>
      </c>
      <c r="B10" s="23" t="n">
        <v>50000</v>
      </c>
      <c r="C10" s="23" t="n">
        <v>50000</v>
      </c>
      <c r="D10" s="24" t="n">
        <v>1</v>
      </c>
      <c r="E10" s="25" t="s">
        <v>1519</v>
      </c>
      <c r="F10" s="74" t="s">
        <v>81</v>
      </c>
      <c r="G10" s="41" t="s">
        <v>1520</v>
      </c>
      <c r="H10" s="42" t="s">
        <v>1540</v>
      </c>
      <c r="I10" s="42" t="s">
        <v>1541</v>
      </c>
      <c r="J10" s="42" t="s">
        <v>1542</v>
      </c>
      <c r="K10" s="42" t="s">
        <v>1543</v>
      </c>
      <c r="L10" s="42" t="s">
        <v>1532</v>
      </c>
      <c r="M10" s="42" t="s">
        <v>1544</v>
      </c>
      <c r="N10" s="42" t="s">
        <v>359</v>
      </c>
      <c r="O10" s="42" t="s">
        <v>40</v>
      </c>
      <c r="P10" s="28" t="s">
        <v>41</v>
      </c>
      <c r="Q10" s="28" t="s">
        <v>1527</v>
      </c>
      <c r="R10" s="28" t="s">
        <v>43</v>
      </c>
      <c r="S10" s="28" t="s">
        <v>44</v>
      </c>
      <c r="T10" s="29" t="n">
        <v>45778</v>
      </c>
      <c r="U10" s="28" t="str">
        <f aca="false">PROGRAD[[#This Row],[Unidade]]&amp; RIGHT("000" &amp; ROW(), 3)</f>
        <v>PROGRAD010</v>
      </c>
    </row>
    <row r="11" customFormat="false" ht="13.5" hidden="false" customHeight="true" outlineLevel="0" collapsed="false">
      <c r="A11" s="22" t="s">
        <v>1495</v>
      </c>
      <c r="B11" s="23" t="n">
        <v>14000</v>
      </c>
      <c r="C11" s="23" t="n">
        <v>49000</v>
      </c>
      <c r="D11" s="24" t="n">
        <v>1</v>
      </c>
      <c r="E11" s="25" t="s">
        <v>1519</v>
      </c>
      <c r="F11" s="74" t="s">
        <v>31</v>
      </c>
      <c r="G11" s="41" t="s">
        <v>1520</v>
      </c>
      <c r="H11" s="42" t="s">
        <v>1545</v>
      </c>
      <c r="I11" s="42" t="s">
        <v>1546</v>
      </c>
      <c r="J11" s="42" t="s">
        <v>1547</v>
      </c>
      <c r="K11" s="42" t="s">
        <v>1548</v>
      </c>
      <c r="L11" s="42" t="s">
        <v>1549</v>
      </c>
      <c r="M11" s="42" t="s">
        <v>1550</v>
      </c>
      <c r="N11" s="42" t="s">
        <v>359</v>
      </c>
      <c r="O11" s="42" t="s">
        <v>1551</v>
      </c>
      <c r="P11" s="28" t="s">
        <v>41</v>
      </c>
      <c r="Q11" s="28" t="s">
        <v>1527</v>
      </c>
      <c r="R11" s="28" t="s">
        <v>43</v>
      </c>
      <c r="S11" s="28" t="s">
        <v>44</v>
      </c>
      <c r="T11" s="29" t="n">
        <v>45689</v>
      </c>
      <c r="U11" s="28" t="str">
        <f aca="false">PROGRAD[[#This Row],[Unidade]]&amp; RIGHT("000" &amp; ROW(), 3)</f>
        <v>PROGRAD011</v>
      </c>
    </row>
    <row r="12" customFormat="false" ht="13.5" hidden="false" customHeight="true" outlineLevel="0" collapsed="false">
      <c r="A12" s="22" t="s">
        <v>1495</v>
      </c>
      <c r="B12" s="23" t="n">
        <v>0</v>
      </c>
      <c r="C12" s="23" t="n">
        <v>42000</v>
      </c>
      <c r="D12" s="24" t="n">
        <v>1</v>
      </c>
      <c r="E12" s="25" t="s">
        <v>1519</v>
      </c>
      <c r="F12" s="74" t="s">
        <v>31</v>
      </c>
      <c r="G12" s="41" t="s">
        <v>1520</v>
      </c>
      <c r="H12" s="42" t="s">
        <v>1552</v>
      </c>
      <c r="I12" s="42" t="s">
        <v>1553</v>
      </c>
      <c r="J12" s="42" t="s">
        <v>1554</v>
      </c>
      <c r="K12" s="42" t="s">
        <v>1555</v>
      </c>
      <c r="L12" s="42" t="s">
        <v>1556</v>
      </c>
      <c r="M12" s="42" t="s">
        <v>1557</v>
      </c>
      <c r="N12" s="42" t="s">
        <v>359</v>
      </c>
      <c r="O12" s="42" t="s">
        <v>40</v>
      </c>
      <c r="P12" s="28" t="s">
        <v>41</v>
      </c>
      <c r="Q12" s="28" t="s">
        <v>1527</v>
      </c>
      <c r="R12" s="28" t="s">
        <v>43</v>
      </c>
      <c r="S12" s="28" t="s">
        <v>44</v>
      </c>
      <c r="T12" s="29" t="n">
        <v>45717</v>
      </c>
      <c r="U12" s="28" t="str">
        <f aca="false">PROGRAD[[#This Row],[Unidade]]&amp; RIGHT("000" &amp; ROW(), 3)</f>
        <v>PROGRAD012</v>
      </c>
    </row>
    <row r="13" customFormat="false" ht="13.5" hidden="false" customHeight="true" outlineLevel="0" collapsed="false">
      <c r="A13" s="22" t="s">
        <v>1495</v>
      </c>
      <c r="B13" s="23" t="n">
        <v>21000</v>
      </c>
      <c r="C13" s="23" t="n">
        <v>21000</v>
      </c>
      <c r="D13" s="24" t="n">
        <v>1</v>
      </c>
      <c r="E13" s="25" t="s">
        <v>1519</v>
      </c>
      <c r="F13" s="74" t="s">
        <v>31</v>
      </c>
      <c r="G13" s="41" t="s">
        <v>1520</v>
      </c>
      <c r="H13" s="42" t="s">
        <v>1558</v>
      </c>
      <c r="I13" s="42" t="s">
        <v>1559</v>
      </c>
      <c r="J13" s="42" t="s">
        <v>1560</v>
      </c>
      <c r="K13" s="42" t="s">
        <v>1561</v>
      </c>
      <c r="L13" s="42" t="s">
        <v>1562</v>
      </c>
      <c r="M13" s="42" t="s">
        <v>1539</v>
      </c>
      <c r="N13" s="42" t="s">
        <v>359</v>
      </c>
      <c r="O13" s="42" t="s">
        <v>749</v>
      </c>
      <c r="P13" s="28" t="s">
        <v>41</v>
      </c>
      <c r="Q13" s="28" t="s">
        <v>1527</v>
      </c>
      <c r="R13" s="28" t="s">
        <v>43</v>
      </c>
      <c r="S13" s="28" t="s">
        <v>44</v>
      </c>
      <c r="T13" s="29" t="n">
        <v>45717</v>
      </c>
      <c r="U13" s="28" t="str">
        <f aca="false">PROGRAD[[#This Row],[Unidade]]&amp; RIGHT("000" &amp; ROW(), 3)</f>
        <v>PROGRAD013</v>
      </c>
    </row>
    <row r="14" customFormat="false" ht="13.5" hidden="false" customHeight="true" outlineLevel="0" collapsed="false">
      <c r="A14" s="22" t="s">
        <v>1495</v>
      </c>
      <c r="B14" s="23" t="n">
        <v>0</v>
      </c>
      <c r="C14" s="23" t="n">
        <v>20000</v>
      </c>
      <c r="D14" s="24" t="n">
        <v>1</v>
      </c>
      <c r="E14" s="25" t="s">
        <v>1519</v>
      </c>
      <c r="F14" s="74" t="s">
        <v>81</v>
      </c>
      <c r="G14" s="41" t="s">
        <v>1520</v>
      </c>
      <c r="H14" s="42" t="s">
        <v>1563</v>
      </c>
      <c r="I14" s="42" t="s">
        <v>1564</v>
      </c>
      <c r="J14" s="42" t="s">
        <v>1565</v>
      </c>
      <c r="K14" s="42" t="s">
        <v>1566</v>
      </c>
      <c r="L14" s="42" t="s">
        <v>1567</v>
      </c>
      <c r="M14" s="42" t="s">
        <v>1544</v>
      </c>
      <c r="N14" s="42" t="s">
        <v>1568</v>
      </c>
      <c r="O14" s="42" t="s">
        <v>40</v>
      </c>
      <c r="P14" s="28" t="s">
        <v>41</v>
      </c>
      <c r="Q14" s="28" t="s">
        <v>1527</v>
      </c>
      <c r="R14" s="28" t="s">
        <v>43</v>
      </c>
      <c r="S14" s="28" t="s">
        <v>44</v>
      </c>
      <c r="T14" s="29" t="n">
        <v>45748</v>
      </c>
      <c r="U14" s="28" t="str">
        <f aca="false">PROGRAD[[#This Row],[Unidade]]&amp; RIGHT("000" &amp; ROW(), 3)</f>
        <v>PROGRAD014</v>
      </c>
    </row>
    <row r="15" customFormat="false" ht="13.5" hidden="false" customHeight="true" outlineLevel="0" collapsed="false">
      <c r="A15" s="22" t="s">
        <v>1495</v>
      </c>
      <c r="B15" s="23" t="n">
        <v>12000</v>
      </c>
      <c r="C15" s="23" t="n">
        <v>12000</v>
      </c>
      <c r="D15" s="24" t="n">
        <v>1</v>
      </c>
      <c r="E15" s="25" t="s">
        <v>1519</v>
      </c>
      <c r="F15" s="74" t="s">
        <v>31</v>
      </c>
      <c r="G15" s="41" t="s">
        <v>1520</v>
      </c>
      <c r="H15" s="42" t="s">
        <v>1569</v>
      </c>
      <c r="I15" s="42" t="s">
        <v>1570</v>
      </c>
      <c r="J15" s="42" t="s">
        <v>1571</v>
      </c>
      <c r="K15" s="42" t="s">
        <v>1572</v>
      </c>
      <c r="L15" s="42" t="s">
        <v>1573</v>
      </c>
      <c r="M15" s="42" t="s">
        <v>1503</v>
      </c>
      <c r="N15" s="42" t="s">
        <v>563</v>
      </c>
      <c r="O15" s="42" t="s">
        <v>749</v>
      </c>
      <c r="P15" s="28" t="s">
        <v>41</v>
      </c>
      <c r="Q15" s="28" t="s">
        <v>1527</v>
      </c>
      <c r="R15" s="28" t="s">
        <v>43</v>
      </c>
      <c r="S15" s="28" t="s">
        <v>44</v>
      </c>
      <c r="T15" s="29" t="n">
        <v>45839</v>
      </c>
      <c r="U15" s="28" t="str">
        <f aca="false">PROGRAD[[#This Row],[Unidade]]&amp; RIGHT("000" &amp; ROW(), 3)</f>
        <v>PROGRAD015</v>
      </c>
    </row>
    <row r="16" customFormat="false" ht="13.5" hidden="false" customHeight="true" outlineLevel="0" collapsed="false">
      <c r="A16" s="22" t="s">
        <v>1495</v>
      </c>
      <c r="B16" s="23" t="n">
        <v>50400</v>
      </c>
      <c r="C16" s="23" t="n">
        <v>0</v>
      </c>
      <c r="D16" s="24" t="n">
        <v>3</v>
      </c>
      <c r="E16" s="25" t="s">
        <v>1519</v>
      </c>
      <c r="F16" s="74" t="s">
        <v>31</v>
      </c>
      <c r="G16" s="41" t="s">
        <v>1520</v>
      </c>
      <c r="H16" s="42" t="s">
        <v>1574</v>
      </c>
      <c r="I16" s="42" t="s">
        <v>1575</v>
      </c>
      <c r="J16" s="42" t="s">
        <v>1576</v>
      </c>
      <c r="K16" s="42" t="s">
        <v>1548</v>
      </c>
      <c r="L16" s="42" t="s">
        <v>1525</v>
      </c>
      <c r="M16" s="42" t="s">
        <v>1526</v>
      </c>
      <c r="N16" s="42" t="s">
        <v>359</v>
      </c>
      <c r="O16" s="42" t="s">
        <v>40</v>
      </c>
      <c r="P16" s="28" t="s">
        <v>41</v>
      </c>
      <c r="Q16" s="28" t="s">
        <v>1527</v>
      </c>
      <c r="R16" s="28" t="s">
        <v>43</v>
      </c>
      <c r="S16" s="28" t="s">
        <v>44</v>
      </c>
      <c r="T16" s="29" t="n">
        <v>45717</v>
      </c>
      <c r="U16" s="28" t="str">
        <f aca="false">PROGRAD[[#This Row],[Unidade]]&amp; RIGHT("000" &amp; ROW(), 3)</f>
        <v>PROGRAD016</v>
      </c>
    </row>
    <row r="17" customFormat="false" ht="13.5" hidden="false" customHeight="true" outlineLevel="0" collapsed="false">
      <c r="A17" s="22" t="s">
        <v>1495</v>
      </c>
      <c r="B17" s="23" t="n">
        <v>9600</v>
      </c>
      <c r="C17" s="23" t="n">
        <v>48000</v>
      </c>
      <c r="D17" s="24" t="n">
        <v>1</v>
      </c>
      <c r="E17" s="25" t="s">
        <v>1577</v>
      </c>
      <c r="F17" s="74" t="s">
        <v>46</v>
      </c>
      <c r="G17" s="41" t="s">
        <v>1578</v>
      </c>
      <c r="H17" s="42" t="s">
        <v>1579</v>
      </c>
      <c r="I17" s="42" t="s">
        <v>1580</v>
      </c>
      <c r="J17" s="42" t="s">
        <v>1581</v>
      </c>
      <c r="K17" s="42" t="s">
        <v>1582</v>
      </c>
      <c r="L17" s="42" t="s">
        <v>1583</v>
      </c>
      <c r="M17" s="42" t="s">
        <v>1584</v>
      </c>
      <c r="N17" s="42" t="s">
        <v>359</v>
      </c>
      <c r="O17" s="42" t="s">
        <v>40</v>
      </c>
      <c r="P17" s="28" t="s">
        <v>41</v>
      </c>
      <c r="Q17" s="28" t="s">
        <v>1585</v>
      </c>
      <c r="R17" s="28" t="s">
        <v>43</v>
      </c>
      <c r="S17" s="28" t="s">
        <v>44</v>
      </c>
      <c r="T17" s="29" t="n">
        <v>45689</v>
      </c>
      <c r="U17" s="28" t="str">
        <f aca="false">PROGRAD[[#This Row],[Unidade]]&amp; RIGHT("000" &amp; ROW(), 3)</f>
        <v>PROGRAD017</v>
      </c>
    </row>
    <row r="18" customFormat="false" ht="13.5" hidden="false" customHeight="true" outlineLevel="0" collapsed="false">
      <c r="A18" s="22" t="s">
        <v>1495</v>
      </c>
      <c r="B18" s="23" t="n">
        <v>0</v>
      </c>
      <c r="C18" s="23" t="n">
        <v>30000</v>
      </c>
      <c r="D18" s="24" t="n">
        <v>1</v>
      </c>
      <c r="E18" s="25" t="s">
        <v>1577</v>
      </c>
      <c r="F18" s="74" t="s">
        <v>46</v>
      </c>
      <c r="G18" s="41" t="s">
        <v>1578</v>
      </c>
      <c r="H18" s="42" t="s">
        <v>1586</v>
      </c>
      <c r="I18" s="42" t="s">
        <v>1587</v>
      </c>
      <c r="J18" s="42" t="s">
        <v>1588</v>
      </c>
      <c r="K18" s="42" t="s">
        <v>1589</v>
      </c>
      <c r="L18" s="42" t="s">
        <v>1590</v>
      </c>
      <c r="M18" s="42" t="s">
        <v>1591</v>
      </c>
      <c r="N18" s="42" t="s">
        <v>563</v>
      </c>
      <c r="O18" s="42" t="s">
        <v>749</v>
      </c>
      <c r="P18" s="28" t="s">
        <v>41</v>
      </c>
      <c r="Q18" s="28" t="s">
        <v>1585</v>
      </c>
      <c r="R18" s="28" t="s">
        <v>43</v>
      </c>
      <c r="S18" s="28" t="s">
        <v>44</v>
      </c>
      <c r="T18" s="29" t="n">
        <v>45689</v>
      </c>
      <c r="U18" s="28" t="str">
        <f aca="false">PROGRAD[[#This Row],[Unidade]]&amp; RIGHT("000" &amp; ROW(), 3)</f>
        <v>PROGRAD018</v>
      </c>
    </row>
    <row r="19" customFormat="false" ht="13.5" hidden="false" customHeight="true" outlineLevel="0" collapsed="false">
      <c r="A19" s="22" t="s">
        <v>1495</v>
      </c>
      <c r="B19" s="23" t="n">
        <v>12000</v>
      </c>
      <c r="C19" s="23" t="n">
        <v>10000</v>
      </c>
      <c r="D19" s="24" t="n">
        <v>1</v>
      </c>
      <c r="E19" s="25" t="s">
        <v>1577</v>
      </c>
      <c r="F19" s="74" t="s">
        <v>46</v>
      </c>
      <c r="G19" s="41" t="s">
        <v>1578</v>
      </c>
      <c r="H19" s="42" t="s">
        <v>1592</v>
      </c>
      <c r="I19" s="42" t="s">
        <v>1593</v>
      </c>
      <c r="J19" s="42" t="s">
        <v>1594</v>
      </c>
      <c r="K19" s="42" t="s">
        <v>1595</v>
      </c>
      <c r="L19" s="42" t="s">
        <v>1596</v>
      </c>
      <c r="M19" s="42" t="s">
        <v>1597</v>
      </c>
      <c r="N19" s="42" t="s">
        <v>359</v>
      </c>
      <c r="O19" s="42" t="s">
        <v>40</v>
      </c>
      <c r="P19" s="28" t="s">
        <v>41</v>
      </c>
      <c r="Q19" s="28" t="s">
        <v>1585</v>
      </c>
      <c r="R19" s="28" t="s">
        <v>43</v>
      </c>
      <c r="S19" s="28" t="s">
        <v>44</v>
      </c>
      <c r="T19" s="29" t="n">
        <v>45809</v>
      </c>
      <c r="U19" s="28" t="str">
        <f aca="false">PROGRAD[[#This Row],[Unidade]]&amp; RIGHT("000" &amp; ROW(), 3)</f>
        <v>PROGRAD019</v>
      </c>
    </row>
    <row r="20" customFormat="false" ht="13.5" hidden="false" customHeight="true" outlineLevel="0" collapsed="false">
      <c r="A20" s="22" t="s">
        <v>1495</v>
      </c>
      <c r="B20" s="23" t="n">
        <v>0</v>
      </c>
      <c r="C20" s="23" t="n">
        <v>60000</v>
      </c>
      <c r="D20" s="24" t="n">
        <v>1</v>
      </c>
      <c r="E20" s="25" t="s">
        <v>1598</v>
      </c>
      <c r="F20" s="74" t="s">
        <v>267</v>
      </c>
      <c r="G20" s="41" t="s">
        <v>1599</v>
      </c>
      <c r="H20" s="42" t="s">
        <v>1600</v>
      </c>
      <c r="I20" s="42" t="s">
        <v>1601</v>
      </c>
      <c r="J20" s="42" t="s">
        <v>1602</v>
      </c>
      <c r="K20" s="42" t="s">
        <v>1603</v>
      </c>
      <c r="L20" s="42" t="s">
        <v>1604</v>
      </c>
      <c r="M20" s="42" t="s">
        <v>1539</v>
      </c>
      <c r="N20" s="42" t="s">
        <v>515</v>
      </c>
      <c r="O20" s="42" t="s">
        <v>1551</v>
      </c>
      <c r="P20" s="28" t="s">
        <v>276</v>
      </c>
      <c r="Q20" s="28" t="s">
        <v>1605</v>
      </c>
      <c r="R20" s="28" t="n">
        <v>8282</v>
      </c>
      <c r="S20" s="28" t="s">
        <v>44</v>
      </c>
      <c r="T20" s="29" t="n">
        <v>45839</v>
      </c>
      <c r="U20" s="28" t="str">
        <f aca="false">PROGRAD[[#This Row],[Unidade]]&amp; RIGHT("000" &amp; ROW(), 3)</f>
        <v>PROGRAD020</v>
      </c>
    </row>
    <row r="21" customFormat="false" ht="13.5" hidden="false" customHeight="true" outlineLevel="0" collapsed="false">
      <c r="A21" s="22" t="s">
        <v>1495</v>
      </c>
      <c r="B21" s="23" t="n">
        <v>0</v>
      </c>
      <c r="C21" s="23" t="n">
        <v>20000</v>
      </c>
      <c r="D21" s="24" t="n">
        <v>1</v>
      </c>
      <c r="E21" s="25" t="s">
        <v>1598</v>
      </c>
      <c r="F21" s="74" t="s">
        <v>144</v>
      </c>
      <c r="G21" s="41" t="s">
        <v>1599</v>
      </c>
      <c r="H21" s="42" t="s">
        <v>1606</v>
      </c>
      <c r="I21" s="42" t="s">
        <v>1607</v>
      </c>
      <c r="J21" s="42" t="s">
        <v>1602</v>
      </c>
      <c r="K21" s="42" t="s">
        <v>1603</v>
      </c>
      <c r="L21" s="42" t="s">
        <v>1604</v>
      </c>
      <c r="M21" s="42" t="s">
        <v>1539</v>
      </c>
      <c r="N21" s="42" t="s">
        <v>515</v>
      </c>
      <c r="O21" s="42" t="s">
        <v>1551</v>
      </c>
      <c r="P21" s="28" t="s">
        <v>41</v>
      </c>
      <c r="Q21" s="28" t="s">
        <v>1605</v>
      </c>
      <c r="R21" s="28" t="n">
        <v>4002</v>
      </c>
      <c r="S21" s="28" t="s">
        <v>44</v>
      </c>
      <c r="T21" s="29" t="n">
        <v>45839</v>
      </c>
      <c r="U21" s="28" t="str">
        <f aca="false">PROGRAD[[#This Row],[Unidade]]&amp; RIGHT("000" &amp; ROW(), 3)</f>
        <v>PROGRAD021</v>
      </c>
    </row>
    <row r="22" customFormat="false" ht="13.5" hidden="false" customHeight="true" outlineLevel="0" collapsed="false">
      <c r="A22" s="22" t="s">
        <v>1495</v>
      </c>
      <c r="B22" s="23" t="n">
        <v>0</v>
      </c>
      <c r="C22" s="23" t="n">
        <v>14437</v>
      </c>
      <c r="D22" s="24" t="n">
        <v>1</v>
      </c>
      <c r="E22" s="25" t="s">
        <v>1598</v>
      </c>
      <c r="F22" s="74" t="s">
        <v>179</v>
      </c>
      <c r="G22" s="41" t="s">
        <v>1599</v>
      </c>
      <c r="H22" s="42" t="s">
        <v>1608</v>
      </c>
      <c r="I22" s="42" t="s">
        <v>1609</v>
      </c>
      <c r="J22" s="42" t="s">
        <v>1610</v>
      </c>
      <c r="K22" s="42" t="s">
        <v>1611</v>
      </c>
      <c r="L22" s="42" t="s">
        <v>1604</v>
      </c>
      <c r="M22" s="42" t="s">
        <v>1539</v>
      </c>
      <c r="N22" s="42" t="s">
        <v>515</v>
      </c>
      <c r="O22" s="42" t="s">
        <v>749</v>
      </c>
      <c r="P22" s="28" t="s">
        <v>41</v>
      </c>
      <c r="Q22" s="28" t="s">
        <v>1605</v>
      </c>
      <c r="R22" s="28" t="n">
        <v>4002</v>
      </c>
      <c r="S22" s="28" t="s">
        <v>44</v>
      </c>
      <c r="T22" s="29" t="n">
        <v>45689</v>
      </c>
      <c r="U22" s="28" t="str">
        <f aca="false">PROGRAD[[#This Row],[Unidade]]&amp; RIGHT("000" &amp; ROW(), 3)</f>
        <v>PROGRAD022</v>
      </c>
    </row>
    <row r="23" customFormat="false" ht="13.5" hidden="false" customHeight="true" outlineLevel="0" collapsed="false">
      <c r="A23" s="22" t="s">
        <v>1495</v>
      </c>
      <c r="B23" s="23" t="n">
        <v>0</v>
      </c>
      <c r="C23" s="23" t="n">
        <v>14000</v>
      </c>
      <c r="D23" s="24" t="n">
        <v>1</v>
      </c>
      <c r="E23" s="25" t="s">
        <v>1598</v>
      </c>
      <c r="F23" s="74" t="s">
        <v>163</v>
      </c>
      <c r="G23" s="41" t="s">
        <v>1599</v>
      </c>
      <c r="H23" s="42" t="s">
        <v>1612</v>
      </c>
      <c r="I23" s="42" t="s">
        <v>1609</v>
      </c>
      <c r="J23" s="42" t="s">
        <v>1610</v>
      </c>
      <c r="K23" s="42" t="s">
        <v>1611</v>
      </c>
      <c r="L23" s="42" t="s">
        <v>1604</v>
      </c>
      <c r="M23" s="42" t="s">
        <v>1539</v>
      </c>
      <c r="N23" s="42" t="s">
        <v>515</v>
      </c>
      <c r="O23" s="42" t="s">
        <v>749</v>
      </c>
      <c r="P23" s="28" t="s">
        <v>41</v>
      </c>
      <c r="Q23" s="28" t="s">
        <v>1605</v>
      </c>
      <c r="R23" s="28" t="n">
        <v>4002</v>
      </c>
      <c r="S23" s="28" t="s">
        <v>44</v>
      </c>
      <c r="T23" s="29" t="n">
        <v>45689</v>
      </c>
      <c r="U23" s="28" t="str">
        <f aca="false">PROGRAD[[#This Row],[Unidade]]&amp; RIGHT("000" &amp; ROW(), 3)</f>
        <v>PROGRAD023</v>
      </c>
    </row>
    <row r="24" customFormat="false" ht="13.5" hidden="false" customHeight="true" outlineLevel="0" collapsed="false">
      <c r="A24" s="22" t="s">
        <v>1495</v>
      </c>
      <c r="B24" s="23" t="n">
        <v>0</v>
      </c>
      <c r="C24" s="23" t="n">
        <v>257040</v>
      </c>
      <c r="D24" s="24" t="n">
        <v>1</v>
      </c>
      <c r="E24" s="25" t="s">
        <v>1613</v>
      </c>
      <c r="F24" s="74" t="s">
        <v>46</v>
      </c>
      <c r="G24" s="41" t="s">
        <v>1614</v>
      </c>
      <c r="H24" s="42" t="s">
        <v>1615</v>
      </c>
      <c r="I24" s="42" t="s">
        <v>1616</v>
      </c>
      <c r="J24" s="42" t="s">
        <v>1617</v>
      </c>
      <c r="K24" s="42" t="s">
        <v>1618</v>
      </c>
      <c r="L24" s="42" t="s">
        <v>1619</v>
      </c>
      <c r="M24" s="42" t="s">
        <v>1620</v>
      </c>
      <c r="N24" s="42" t="s">
        <v>359</v>
      </c>
      <c r="O24" s="42" t="s">
        <v>40</v>
      </c>
      <c r="P24" s="28" t="s">
        <v>41</v>
      </c>
      <c r="Q24" s="28" t="s">
        <v>1621</v>
      </c>
      <c r="R24" s="28" t="s">
        <v>43</v>
      </c>
      <c r="S24" s="28" t="s">
        <v>44</v>
      </c>
      <c r="T24" s="29" t="n">
        <v>45992</v>
      </c>
      <c r="U24" s="28" t="str">
        <f aca="false">PROGRAD[[#This Row],[Unidade]]&amp; RIGHT("000" &amp; ROW(), 3)</f>
        <v>PROGRAD024</v>
      </c>
    </row>
    <row r="25" customFormat="false" ht="13.5" hidden="false" customHeight="true" outlineLevel="0" collapsed="false">
      <c r="A25" s="22" t="s">
        <v>1495</v>
      </c>
      <c r="B25" s="23" t="n">
        <v>0</v>
      </c>
      <c r="C25" s="23" t="n">
        <v>181165.64</v>
      </c>
      <c r="D25" s="24" t="n">
        <v>1</v>
      </c>
      <c r="E25" s="25" t="s">
        <v>1613</v>
      </c>
      <c r="F25" s="74" t="s">
        <v>267</v>
      </c>
      <c r="G25" s="41" t="s">
        <v>1614</v>
      </c>
      <c r="H25" s="42" t="s">
        <v>1622</v>
      </c>
      <c r="I25" s="42" t="s">
        <v>1623</v>
      </c>
      <c r="J25" s="42" t="s">
        <v>1624</v>
      </c>
      <c r="K25" s="42" t="s">
        <v>1625</v>
      </c>
      <c r="L25" s="42" t="s">
        <v>1619</v>
      </c>
      <c r="M25" s="42" t="s">
        <v>1620</v>
      </c>
      <c r="N25" s="42" t="s">
        <v>515</v>
      </c>
      <c r="O25" s="42" t="s">
        <v>40</v>
      </c>
      <c r="P25" s="28" t="s">
        <v>276</v>
      </c>
      <c r="Q25" s="28" t="s">
        <v>1621</v>
      </c>
      <c r="R25" s="28" t="n">
        <v>8282</v>
      </c>
      <c r="S25" s="28" t="s">
        <v>44</v>
      </c>
      <c r="T25" s="29" t="n">
        <v>45931</v>
      </c>
      <c r="U25" s="28" t="str">
        <f aca="false">PROGRAD[[#This Row],[Unidade]]&amp; RIGHT("000" &amp; ROW(), 3)</f>
        <v>PROGRAD025</v>
      </c>
    </row>
    <row r="26" customFormat="false" ht="13.5" hidden="false" customHeight="true" outlineLevel="0" collapsed="false">
      <c r="A26" s="22" t="s">
        <v>1495</v>
      </c>
      <c r="B26" s="23" t="n">
        <v>0</v>
      </c>
      <c r="C26" s="23" t="n">
        <v>75000</v>
      </c>
      <c r="D26" s="24" t="n">
        <v>1</v>
      </c>
      <c r="E26" s="25" t="s">
        <v>1626</v>
      </c>
      <c r="F26" s="74" t="s">
        <v>46</v>
      </c>
      <c r="G26" s="41" t="s">
        <v>1627</v>
      </c>
      <c r="H26" s="42" t="s">
        <v>1628</v>
      </c>
      <c r="I26" s="42" t="s">
        <v>1629</v>
      </c>
      <c r="J26" s="42" t="s">
        <v>1630</v>
      </c>
      <c r="K26" s="42" t="s">
        <v>1631</v>
      </c>
      <c r="L26" s="42" t="s">
        <v>1632</v>
      </c>
      <c r="M26" s="42" t="s">
        <v>1633</v>
      </c>
      <c r="N26" s="42" t="s">
        <v>40</v>
      </c>
      <c r="O26" s="42" t="s">
        <v>40</v>
      </c>
      <c r="P26" s="28" t="s">
        <v>41</v>
      </c>
      <c r="Q26" s="28" t="s">
        <v>1634</v>
      </c>
      <c r="R26" s="28" t="s">
        <v>1635</v>
      </c>
      <c r="S26" s="28" t="s">
        <v>44</v>
      </c>
      <c r="T26" s="29" t="n">
        <v>45748</v>
      </c>
      <c r="U26" s="28" t="str">
        <f aca="false">PROGRAD[[#This Row],[Unidade]]&amp; RIGHT("000" &amp; ROW(), 3)</f>
        <v>PROGRAD026</v>
      </c>
    </row>
    <row r="27" customFormat="false" ht="13.5" hidden="false" customHeight="true" outlineLevel="0" collapsed="false">
      <c r="A27" s="22" t="s">
        <v>1495</v>
      </c>
      <c r="B27" s="23"/>
      <c r="C27" s="23"/>
      <c r="D27" s="24"/>
      <c r="E27" s="25"/>
      <c r="F27" s="74"/>
      <c r="G27" s="41"/>
      <c r="H27" s="42"/>
      <c r="I27" s="42"/>
      <c r="J27" s="42"/>
      <c r="K27" s="42"/>
      <c r="L27" s="42"/>
      <c r="M27" s="42"/>
      <c r="N27" s="42"/>
      <c r="O27" s="42"/>
      <c r="P27" s="28"/>
      <c r="Q27" s="28"/>
      <c r="R27" s="28"/>
      <c r="S27" s="28"/>
      <c r="T27" s="29"/>
      <c r="U27" s="28" t="str">
        <f aca="false">PROGRAD[[#This Row],[Unidade]]&amp; RIGHT("000" &amp; ROW(), 3)</f>
        <v>PROGRAD027</v>
      </c>
    </row>
    <row r="28" customFormat="false" ht="13.5" hidden="false" customHeight="true" outlineLevel="0" collapsed="false">
      <c r="A28" s="22" t="s">
        <v>1495</v>
      </c>
      <c r="B28" s="23"/>
      <c r="C28" s="23"/>
      <c r="D28" s="24"/>
      <c r="E28" s="25"/>
      <c r="F28" s="74"/>
      <c r="G28" s="41"/>
      <c r="H28" s="42"/>
      <c r="I28" s="42"/>
      <c r="J28" s="42"/>
      <c r="K28" s="42"/>
      <c r="L28" s="42"/>
      <c r="M28" s="42"/>
      <c r="N28" s="42"/>
      <c r="O28" s="42"/>
      <c r="P28" s="28"/>
      <c r="Q28" s="28"/>
      <c r="R28" s="28"/>
      <c r="S28" s="28"/>
      <c r="T28" s="29"/>
      <c r="U28" s="28" t="str">
        <f aca="false">PROGRAD[[#This Row],[Unidade]]&amp; RIGHT("000" &amp; ROW(), 3)</f>
        <v>PROGRAD028</v>
      </c>
    </row>
    <row r="29" customFormat="false" ht="13.5" hidden="false" customHeight="true" outlineLevel="0" collapsed="false">
      <c r="A29" s="22" t="s">
        <v>1495</v>
      </c>
      <c r="B29" s="23"/>
      <c r="C29" s="23"/>
      <c r="D29" s="24"/>
      <c r="E29" s="25"/>
      <c r="F29" s="74"/>
      <c r="G29" s="41"/>
      <c r="H29" s="42"/>
      <c r="I29" s="42"/>
      <c r="J29" s="42"/>
      <c r="K29" s="42"/>
      <c r="L29" s="42"/>
      <c r="M29" s="42"/>
      <c r="N29" s="42"/>
      <c r="O29" s="42"/>
      <c r="P29" s="28"/>
      <c r="Q29" s="28"/>
      <c r="R29" s="28"/>
      <c r="S29" s="28"/>
      <c r="T29" s="29"/>
      <c r="U29" s="28" t="str">
        <f aca="false">PROGRAD[[#This Row],[Unidade]]&amp; RIGHT("000" &amp; ROW(), 3)</f>
        <v>PROGRAD029</v>
      </c>
    </row>
    <row r="30" customFormat="false" ht="13.5" hidden="false" customHeight="true" outlineLevel="0" collapsed="false">
      <c r="A30" s="22" t="s">
        <v>1495</v>
      </c>
      <c r="B30" s="23"/>
      <c r="C30" s="23"/>
      <c r="D30" s="24"/>
      <c r="E30" s="25"/>
      <c r="F30" s="74"/>
      <c r="G30" s="41"/>
      <c r="H30" s="42"/>
      <c r="I30" s="42"/>
      <c r="J30" s="42"/>
      <c r="K30" s="42"/>
      <c r="L30" s="42"/>
      <c r="M30" s="42"/>
      <c r="N30" s="42"/>
      <c r="O30" s="42"/>
      <c r="P30" s="28"/>
      <c r="Q30" s="28"/>
      <c r="R30" s="28"/>
      <c r="S30" s="28"/>
      <c r="T30" s="29"/>
      <c r="U30" s="28" t="str">
        <f aca="false">PROGRAD[[#This Row],[Unidade]]&amp; RIGHT("000" &amp; ROW(), 3)</f>
        <v>PROGRAD030</v>
      </c>
    </row>
    <row r="31" customFormat="false" ht="13.5" hidden="false" customHeight="true" outlineLevel="0" collapsed="false">
      <c r="A31" s="22" t="s">
        <v>1495</v>
      </c>
      <c r="B31" s="23"/>
      <c r="C31" s="23"/>
      <c r="D31" s="24"/>
      <c r="E31" s="25"/>
      <c r="F31" s="74"/>
      <c r="G31" s="41"/>
      <c r="H31" s="42"/>
      <c r="I31" s="42"/>
      <c r="J31" s="42"/>
      <c r="K31" s="42"/>
      <c r="L31" s="42"/>
      <c r="M31" s="42"/>
      <c r="N31" s="42"/>
      <c r="O31" s="42"/>
      <c r="P31" s="28"/>
      <c r="Q31" s="28"/>
      <c r="R31" s="28"/>
      <c r="S31" s="28"/>
      <c r="T31" s="29"/>
      <c r="U31" s="28" t="str">
        <f aca="false">PROGRAD[[#This Row],[Unidade]]&amp; RIGHT("000" &amp; ROW(), 3)</f>
        <v>PROGRAD031</v>
      </c>
    </row>
    <row r="32" customFormat="false" ht="13.5" hidden="false" customHeight="true" outlineLevel="0" collapsed="false">
      <c r="A32" s="22" t="s">
        <v>1495</v>
      </c>
      <c r="B32" s="23"/>
      <c r="C32" s="23"/>
      <c r="D32" s="24"/>
      <c r="E32" s="25"/>
      <c r="F32" s="74"/>
      <c r="G32" s="41"/>
      <c r="H32" s="42"/>
      <c r="I32" s="42"/>
      <c r="J32" s="42"/>
      <c r="K32" s="42"/>
      <c r="L32" s="42"/>
      <c r="M32" s="42"/>
      <c r="N32" s="42"/>
      <c r="O32" s="42"/>
      <c r="P32" s="28"/>
      <c r="Q32" s="28"/>
      <c r="R32" s="28"/>
      <c r="S32" s="28"/>
      <c r="T32" s="29"/>
      <c r="U32" s="28" t="str">
        <f aca="false">PROGRAD[[#This Row],[Unidade]]&amp; RIGHT("000" &amp; ROW(), 3)</f>
        <v>PROGRAD032</v>
      </c>
    </row>
    <row r="33" customFormat="false" ht="13.5" hidden="false" customHeight="true" outlineLevel="0" collapsed="false">
      <c r="A33" s="22" t="s">
        <v>1495</v>
      </c>
      <c r="B33" s="23"/>
      <c r="C33" s="23"/>
      <c r="D33" s="24"/>
      <c r="E33" s="25"/>
      <c r="F33" s="74"/>
      <c r="G33" s="41"/>
      <c r="H33" s="42"/>
      <c r="I33" s="42"/>
      <c r="J33" s="42"/>
      <c r="K33" s="42"/>
      <c r="L33" s="42"/>
      <c r="M33" s="42"/>
      <c r="N33" s="42"/>
      <c r="O33" s="42"/>
      <c r="P33" s="28"/>
      <c r="Q33" s="28"/>
      <c r="R33" s="28"/>
      <c r="S33" s="28"/>
      <c r="T33" s="29"/>
      <c r="U33" s="28" t="str">
        <f aca="false">PROGRAD[[#This Row],[Unidade]]&amp; RIGHT("000" &amp; ROW(), 3)</f>
        <v>PROGRAD033</v>
      </c>
    </row>
    <row r="34" customFormat="false" ht="13.5" hidden="false" customHeight="true" outlineLevel="0" collapsed="false">
      <c r="A34" s="22" t="s">
        <v>1495</v>
      </c>
      <c r="B34" s="23"/>
      <c r="C34" s="23"/>
      <c r="D34" s="24"/>
      <c r="E34" s="25"/>
      <c r="F34" s="74"/>
      <c r="G34" s="41"/>
      <c r="H34" s="42"/>
      <c r="I34" s="42"/>
      <c r="J34" s="42"/>
      <c r="K34" s="42"/>
      <c r="L34" s="42"/>
      <c r="M34" s="42"/>
      <c r="N34" s="42"/>
      <c r="O34" s="42"/>
      <c r="P34" s="28"/>
      <c r="Q34" s="28"/>
      <c r="R34" s="28"/>
      <c r="S34" s="28"/>
      <c r="T34" s="29"/>
      <c r="U34" s="28" t="str">
        <f aca="false">PROGRAD[[#This Row],[Unidade]]&amp; RIGHT("000" &amp; ROW(), 3)</f>
        <v>PROGRAD034</v>
      </c>
    </row>
    <row r="35" customFormat="false" ht="13.5" hidden="false" customHeight="true" outlineLevel="0" collapsed="false">
      <c r="A35" s="22" t="s">
        <v>1495</v>
      </c>
      <c r="B35" s="23"/>
      <c r="C35" s="23"/>
      <c r="D35" s="24"/>
      <c r="E35" s="25"/>
      <c r="F35" s="74"/>
      <c r="G35" s="41"/>
      <c r="H35" s="42"/>
      <c r="I35" s="42"/>
      <c r="J35" s="42"/>
      <c r="K35" s="42"/>
      <c r="L35" s="42"/>
      <c r="M35" s="42"/>
      <c r="N35" s="42"/>
      <c r="O35" s="42"/>
      <c r="P35" s="28"/>
      <c r="Q35" s="28"/>
      <c r="R35" s="28"/>
      <c r="S35" s="28"/>
      <c r="T35" s="29"/>
      <c r="U35" s="28" t="str">
        <f aca="false">PROGRAD[[#This Row],[Unidade]]&amp; RIGHT("000" &amp; ROW(), 3)</f>
        <v>PROGRAD035</v>
      </c>
    </row>
    <row r="36" customFormat="false" ht="13.5" hidden="false" customHeight="true" outlineLevel="0" collapsed="false">
      <c r="A36" s="22" t="s">
        <v>1495</v>
      </c>
      <c r="B36" s="23"/>
      <c r="C36" s="23"/>
      <c r="D36" s="24"/>
      <c r="E36" s="25"/>
      <c r="F36" s="74"/>
      <c r="G36" s="41"/>
      <c r="H36" s="42"/>
      <c r="I36" s="42"/>
      <c r="J36" s="42"/>
      <c r="K36" s="42"/>
      <c r="L36" s="42"/>
      <c r="M36" s="42"/>
      <c r="N36" s="42"/>
      <c r="O36" s="42"/>
      <c r="P36" s="28"/>
      <c r="Q36" s="28"/>
      <c r="R36" s="28"/>
      <c r="S36" s="28"/>
      <c r="T36" s="29"/>
      <c r="U36" s="28" t="str">
        <f aca="false">PROGRAD[[#This Row],[Unidade]]&amp; RIGHT("000" &amp; ROW(), 3)</f>
        <v>PROGRAD036</v>
      </c>
    </row>
    <row r="37" customFormat="false" ht="13.5" hidden="false" customHeight="true" outlineLevel="0" collapsed="false">
      <c r="A37" s="22" t="s">
        <v>1495</v>
      </c>
      <c r="B37" s="23"/>
      <c r="C37" s="23"/>
      <c r="D37" s="24"/>
      <c r="E37" s="25"/>
      <c r="F37" s="74"/>
      <c r="G37" s="41"/>
      <c r="H37" s="42"/>
      <c r="I37" s="42"/>
      <c r="J37" s="42"/>
      <c r="K37" s="42"/>
      <c r="L37" s="42"/>
      <c r="M37" s="42"/>
      <c r="N37" s="42"/>
      <c r="O37" s="42"/>
      <c r="P37" s="28"/>
      <c r="Q37" s="28"/>
      <c r="R37" s="28"/>
      <c r="S37" s="28"/>
      <c r="T37" s="29"/>
      <c r="U37" s="28" t="str">
        <f aca="false">PROGRAD[[#This Row],[Unidade]]&amp; RIGHT("000" &amp; ROW(), 3)</f>
        <v>PROGRAD037</v>
      </c>
    </row>
    <row r="38" customFormat="false" ht="13.5" hidden="false" customHeight="true" outlineLevel="0" collapsed="false">
      <c r="A38" s="22" t="s">
        <v>1495</v>
      </c>
      <c r="B38" s="23"/>
      <c r="C38" s="23"/>
      <c r="D38" s="24"/>
      <c r="E38" s="25"/>
      <c r="F38" s="74"/>
      <c r="G38" s="41"/>
      <c r="H38" s="42"/>
      <c r="I38" s="42"/>
      <c r="J38" s="42"/>
      <c r="K38" s="42"/>
      <c r="L38" s="42"/>
      <c r="M38" s="42"/>
      <c r="N38" s="42"/>
      <c r="O38" s="42"/>
      <c r="P38" s="28"/>
      <c r="Q38" s="28"/>
      <c r="R38" s="28"/>
      <c r="S38" s="28"/>
      <c r="T38" s="29"/>
      <c r="U38" s="28" t="str">
        <f aca="false">PROGRAD[[#This Row],[Unidade]]&amp; RIGHT("000" &amp; ROW(), 3)</f>
        <v>PROGRAD038</v>
      </c>
    </row>
    <row r="39" customFormat="false" ht="13.5" hidden="false" customHeight="true" outlineLevel="0" collapsed="false">
      <c r="A39" s="22" t="s">
        <v>1495</v>
      </c>
      <c r="B39" s="23"/>
      <c r="C39" s="23"/>
      <c r="D39" s="24"/>
      <c r="E39" s="25"/>
      <c r="F39" s="74"/>
      <c r="G39" s="41"/>
      <c r="H39" s="42"/>
      <c r="I39" s="42"/>
      <c r="J39" s="42"/>
      <c r="K39" s="42"/>
      <c r="L39" s="42"/>
      <c r="M39" s="42"/>
      <c r="N39" s="42"/>
      <c r="O39" s="42"/>
      <c r="P39" s="28"/>
      <c r="Q39" s="28"/>
      <c r="R39" s="28"/>
      <c r="S39" s="28"/>
      <c r="T39" s="29"/>
      <c r="U39" s="28" t="str">
        <f aca="false">PROGRAD[[#This Row],[Unidade]]&amp; RIGHT("000" &amp; ROW(), 3)</f>
        <v>PROGRAD039</v>
      </c>
    </row>
    <row r="40" customFormat="false" ht="13.5" hidden="false" customHeight="true" outlineLevel="0" collapsed="false">
      <c r="A40" s="22" t="s">
        <v>1495</v>
      </c>
      <c r="B40" s="23"/>
      <c r="C40" s="23"/>
      <c r="D40" s="24"/>
      <c r="E40" s="25"/>
      <c r="F40" s="74"/>
      <c r="G40" s="41"/>
      <c r="H40" s="42"/>
      <c r="I40" s="42"/>
      <c r="J40" s="42"/>
      <c r="K40" s="42"/>
      <c r="L40" s="42"/>
      <c r="M40" s="42"/>
      <c r="N40" s="42"/>
      <c r="O40" s="42"/>
      <c r="P40" s="28"/>
      <c r="Q40" s="28"/>
      <c r="R40" s="28"/>
      <c r="S40" s="28"/>
      <c r="T40" s="29"/>
      <c r="U40" s="28" t="str">
        <f aca="false">PROGRAD[[#This Row],[Unidade]]&amp; RIGHT("000" &amp; ROW(), 3)</f>
        <v>PROGRAD040</v>
      </c>
    </row>
    <row r="41" customFormat="false" ht="13.5" hidden="false" customHeight="true" outlineLevel="0" collapsed="false">
      <c r="A41" s="22" t="s">
        <v>1495</v>
      </c>
      <c r="B41" s="23"/>
      <c r="C41" s="23"/>
      <c r="D41" s="24"/>
      <c r="E41" s="25"/>
      <c r="F41" s="74"/>
      <c r="G41" s="41"/>
      <c r="H41" s="42"/>
      <c r="I41" s="42"/>
      <c r="J41" s="42"/>
      <c r="K41" s="42"/>
      <c r="L41" s="42"/>
      <c r="M41" s="42"/>
      <c r="N41" s="42"/>
      <c r="O41" s="42"/>
      <c r="P41" s="28"/>
      <c r="Q41" s="28"/>
      <c r="R41" s="28"/>
      <c r="S41" s="28"/>
      <c r="T41" s="29"/>
      <c r="U41" s="28" t="str">
        <f aca="false">PROGRAD[[#This Row],[Unidade]]&amp; RIGHT("000" &amp; ROW(), 3)</f>
        <v>PROGRAD041</v>
      </c>
    </row>
    <row r="42" customFormat="false" ht="13.5" hidden="false" customHeight="true" outlineLevel="0" collapsed="false">
      <c r="A42" s="22" t="s">
        <v>1495</v>
      </c>
      <c r="B42" s="23"/>
      <c r="C42" s="23"/>
      <c r="D42" s="24"/>
      <c r="E42" s="25"/>
      <c r="F42" s="74"/>
      <c r="G42" s="41"/>
      <c r="H42" s="42"/>
      <c r="I42" s="42"/>
      <c r="J42" s="42"/>
      <c r="K42" s="42"/>
      <c r="L42" s="42"/>
      <c r="M42" s="42"/>
      <c r="N42" s="42"/>
      <c r="O42" s="42"/>
      <c r="P42" s="28"/>
      <c r="Q42" s="28"/>
      <c r="R42" s="28"/>
      <c r="S42" s="28"/>
      <c r="T42" s="29"/>
      <c r="U42" s="28" t="str">
        <f aca="false">PROGRAD[[#This Row],[Unidade]]&amp; RIGHT("000" &amp; ROW(), 3)</f>
        <v>PROGRAD042</v>
      </c>
    </row>
    <row r="43" customFormat="false" ht="13.5" hidden="false" customHeight="true" outlineLevel="0" collapsed="false">
      <c r="A43" s="22" t="s">
        <v>1495</v>
      </c>
      <c r="B43" s="23"/>
      <c r="C43" s="23"/>
      <c r="D43" s="24"/>
      <c r="E43" s="25"/>
      <c r="F43" s="74"/>
      <c r="G43" s="41"/>
      <c r="H43" s="42"/>
      <c r="I43" s="42"/>
      <c r="J43" s="42"/>
      <c r="K43" s="42"/>
      <c r="L43" s="42"/>
      <c r="M43" s="42"/>
      <c r="N43" s="42"/>
      <c r="O43" s="42"/>
      <c r="P43" s="28"/>
      <c r="Q43" s="28"/>
      <c r="R43" s="28"/>
      <c r="S43" s="28"/>
      <c r="T43" s="29"/>
      <c r="U43" s="28" t="str">
        <f aca="false">PROGRAD[[#This Row],[Unidade]]&amp; RIGHT("000" &amp; ROW(), 3)</f>
        <v>PROGRAD043</v>
      </c>
    </row>
    <row r="44" customFormat="false" ht="13.5" hidden="false" customHeight="true" outlineLevel="0" collapsed="false">
      <c r="A44" s="22" t="s">
        <v>1495</v>
      </c>
      <c r="B44" s="23"/>
      <c r="C44" s="23"/>
      <c r="D44" s="24"/>
      <c r="E44" s="25"/>
      <c r="F44" s="74"/>
      <c r="G44" s="41"/>
      <c r="H44" s="42"/>
      <c r="I44" s="42"/>
      <c r="J44" s="42"/>
      <c r="K44" s="42"/>
      <c r="L44" s="42"/>
      <c r="M44" s="42"/>
      <c r="N44" s="42"/>
      <c r="O44" s="42"/>
      <c r="P44" s="28"/>
      <c r="Q44" s="28"/>
      <c r="R44" s="28"/>
      <c r="S44" s="28"/>
      <c r="T44" s="29"/>
      <c r="U44" s="28" t="str">
        <f aca="false">PROGRAD[[#This Row],[Unidade]]&amp; RIGHT("000" &amp; ROW(), 3)</f>
        <v>PROGRAD044</v>
      </c>
    </row>
    <row r="45" customFormat="false" ht="13.5" hidden="false" customHeight="true" outlineLevel="0" collapsed="false">
      <c r="A45" s="22" t="s">
        <v>1495</v>
      </c>
      <c r="B45" s="23"/>
      <c r="C45" s="23"/>
      <c r="D45" s="24"/>
      <c r="E45" s="25"/>
      <c r="F45" s="74"/>
      <c r="G45" s="41"/>
      <c r="H45" s="42"/>
      <c r="I45" s="42"/>
      <c r="J45" s="42"/>
      <c r="K45" s="42"/>
      <c r="L45" s="42"/>
      <c r="M45" s="42"/>
      <c r="N45" s="42"/>
      <c r="O45" s="42"/>
      <c r="P45" s="28"/>
      <c r="Q45" s="28"/>
      <c r="R45" s="28"/>
      <c r="S45" s="28"/>
      <c r="T45" s="29"/>
      <c r="U45" s="28" t="str">
        <f aca="false">PROGRAD[[#This Row],[Unidade]]&amp; RIGHT("000" &amp; ROW(), 3)</f>
        <v>PROGRAD045</v>
      </c>
    </row>
    <row r="46" customFormat="false" ht="13.5" hidden="false" customHeight="true" outlineLevel="0" collapsed="false">
      <c r="A46" s="22" t="s">
        <v>1495</v>
      </c>
      <c r="B46" s="23"/>
      <c r="C46" s="23"/>
      <c r="D46" s="24"/>
      <c r="E46" s="25"/>
      <c r="F46" s="74"/>
      <c r="G46" s="41"/>
      <c r="H46" s="42"/>
      <c r="I46" s="42"/>
      <c r="J46" s="42"/>
      <c r="K46" s="42"/>
      <c r="L46" s="42"/>
      <c r="M46" s="42"/>
      <c r="N46" s="42"/>
      <c r="O46" s="42"/>
      <c r="P46" s="28"/>
      <c r="Q46" s="28"/>
      <c r="R46" s="28"/>
      <c r="S46" s="28"/>
      <c r="T46" s="29"/>
      <c r="U46" s="28" t="str">
        <f aca="false">PROGRAD[[#This Row],[Unidade]]&amp; RIGHT("000" &amp; ROW(), 3)</f>
        <v>PROGRAD046</v>
      </c>
    </row>
    <row r="47" customFormat="false" ht="13.5" hidden="false" customHeight="true" outlineLevel="0" collapsed="false">
      <c r="A47" s="22" t="s">
        <v>1495</v>
      </c>
      <c r="B47" s="23"/>
      <c r="C47" s="23"/>
      <c r="D47" s="24"/>
      <c r="E47" s="25"/>
      <c r="F47" s="74"/>
      <c r="G47" s="41"/>
      <c r="H47" s="42"/>
      <c r="I47" s="42"/>
      <c r="J47" s="42"/>
      <c r="K47" s="42"/>
      <c r="L47" s="42"/>
      <c r="M47" s="42"/>
      <c r="N47" s="42"/>
      <c r="O47" s="42"/>
      <c r="P47" s="28"/>
      <c r="Q47" s="28"/>
      <c r="R47" s="28"/>
      <c r="S47" s="28"/>
      <c r="T47" s="29"/>
      <c r="U47" s="28" t="str">
        <f aca="false">PROGRAD[[#This Row],[Unidade]]&amp; RIGHT("000" &amp; ROW(), 3)</f>
        <v>PROGRAD047</v>
      </c>
    </row>
    <row r="48" customFormat="false" ht="13.5" hidden="false" customHeight="true" outlineLevel="0" collapsed="false">
      <c r="A48" s="22" t="s">
        <v>1495</v>
      </c>
      <c r="B48" s="23"/>
      <c r="C48" s="23"/>
      <c r="D48" s="24"/>
      <c r="E48" s="25"/>
      <c r="F48" s="74"/>
      <c r="G48" s="41"/>
      <c r="H48" s="42"/>
      <c r="I48" s="42"/>
      <c r="J48" s="42"/>
      <c r="K48" s="42"/>
      <c r="L48" s="42"/>
      <c r="M48" s="42"/>
      <c r="N48" s="42"/>
      <c r="O48" s="42"/>
      <c r="P48" s="28"/>
      <c r="Q48" s="28"/>
      <c r="R48" s="28"/>
      <c r="S48" s="28"/>
      <c r="T48" s="29"/>
      <c r="U48" s="28" t="str">
        <f aca="false">PROGRAD[[#This Row],[Unidade]]&amp; RIGHT("000" &amp; ROW(), 3)</f>
        <v>PROGRAD048</v>
      </c>
    </row>
    <row r="49" customFormat="false" ht="13.5" hidden="false" customHeight="true" outlineLevel="0" collapsed="false">
      <c r="A49" s="22" t="s">
        <v>1495</v>
      </c>
      <c r="B49" s="23"/>
      <c r="C49" s="23"/>
      <c r="D49" s="24"/>
      <c r="E49" s="25"/>
      <c r="F49" s="74"/>
      <c r="G49" s="41"/>
      <c r="H49" s="42"/>
      <c r="I49" s="42"/>
      <c r="J49" s="42"/>
      <c r="K49" s="42"/>
      <c r="L49" s="42"/>
      <c r="M49" s="42"/>
      <c r="N49" s="42"/>
      <c r="O49" s="42"/>
      <c r="P49" s="28"/>
      <c r="Q49" s="28"/>
      <c r="R49" s="28"/>
      <c r="S49" s="28"/>
      <c r="T49" s="29"/>
      <c r="U49" s="28" t="str">
        <f aca="false">PROGRAD[[#This Row],[Unidade]]&amp; RIGHT("000" &amp; ROW(), 3)</f>
        <v>PROGRAD049</v>
      </c>
    </row>
    <row r="50" customFormat="false" ht="13.5" hidden="false" customHeight="true" outlineLevel="0" collapsed="false">
      <c r="A50" s="22" t="s">
        <v>1495</v>
      </c>
      <c r="B50" s="23"/>
      <c r="C50" s="23"/>
      <c r="D50" s="24"/>
      <c r="E50" s="25"/>
      <c r="F50" s="74"/>
      <c r="G50" s="41"/>
      <c r="H50" s="42"/>
      <c r="I50" s="42"/>
      <c r="J50" s="42"/>
      <c r="K50" s="42"/>
      <c r="L50" s="42"/>
      <c r="M50" s="42"/>
      <c r="N50" s="42"/>
      <c r="O50" s="42"/>
      <c r="P50" s="28"/>
      <c r="Q50" s="28"/>
      <c r="R50" s="28"/>
      <c r="S50" s="28"/>
      <c r="T50" s="29"/>
      <c r="U50" s="28" t="str">
        <f aca="false">PROGRAD[[#This Row],[Unidade]]&amp; RIGHT("000" &amp; ROW(), 3)</f>
        <v>PROGRAD050</v>
      </c>
    </row>
  </sheetData>
  <mergeCells count="2">
    <mergeCell ref="E1:K1"/>
    <mergeCell ref="P1:T1"/>
  </mergeCells>
  <conditionalFormatting sqref="B1">
    <cfRule type="cellIs" priority="2" operator="lessThan" aboveAverage="0" equalAverage="0" bottom="0" percent="0" rank="0" text="" dxfId="128">
      <formula>0</formula>
    </cfRule>
  </conditionalFormatting>
  <conditionalFormatting sqref="C1">
    <cfRule type="cellIs" priority="3" operator="lessThan" aboveAverage="0" equalAverage="0" bottom="0" percent="0" rank="0" text="" dxfId="129">
      <formula>0</formula>
    </cfRule>
  </conditionalFormatting>
  <conditionalFormatting sqref="D3:D50">
    <cfRule type="cellIs" priority="4" operator="equal" aboveAverage="0" equalAverage="0" bottom="0" percent="0" rank="0" text="" dxfId="130">
      <formula>3</formula>
    </cfRule>
    <cfRule type="cellIs" priority="5" operator="equal" aboveAverage="0" equalAverage="0" bottom="0" percent="0" rank="0" text="" dxfId="131">
      <formula>2</formula>
    </cfRule>
    <cfRule type="cellIs" priority="6" operator="equal" aboveAverage="0" equalAverage="0" bottom="0" percent="0" rank="0" text="" dxfId="132">
      <formula>1</formula>
    </cfRule>
  </conditionalFormatting>
  <conditionalFormatting sqref="E3:E50">
    <cfRule type="expression" priority="7" aboveAverage="0" equalAverage="0" bottom="0" percent="0" rank="0" text="" dxfId="133">
      <formula>$D3=""</formula>
    </cfRule>
    <cfRule type="expression" priority="8" aboveAverage="0" equalAverage="0" bottom="0" percent="0" rank="0" text="" dxfId="134">
      <formula>$C3=0</formula>
    </cfRule>
    <cfRule type="expression" priority="9" aboveAverage="0" equalAverage="0" bottom="0" percent="0" rank="0" text="" dxfId="135">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A31" colorId="64" zoomScale="180" zoomScaleNormal="180" zoomScalePageLayoutView="100" workbookViewId="0">
      <selection pane="topLeft" activeCell="A31" activeCellId="0" sqref="A31"/>
    </sheetView>
  </sheetViews>
  <sheetFormatPr defaultColWidth="15.65234375" defaultRowHeight="13.5" zeroHeight="false" outlineLevelRow="0" outlineLevelCol="0"/>
  <cols>
    <col collapsed="false" customWidth="false" hidden="false" outlineLevel="0" max="1" min="1" style="25" width="15.63"/>
    <col collapsed="false" customWidth="false" hidden="false" outlineLevel="0" max="3" min="2" style="68" width="15.63"/>
    <col collapsed="false" customWidth="true" hidden="false" outlineLevel="0" max="4" min="4" style="25" width="4.63"/>
    <col collapsed="false" customWidth="false" hidden="false" outlineLevel="0" max="19" min="5" style="25" width="15.63"/>
    <col collapsed="false" customWidth="false" hidden="false" outlineLevel="0" max="20" min="20" style="55" width="15.63"/>
    <col collapsed="false" customWidth="false" hidden="false" outlineLevel="0" max="1024" min="21" style="25" width="15.63"/>
  </cols>
  <sheetData>
    <row r="1" s="23" customFormat="true" ht="13.5" hidden="false" customHeight="true" outlineLevel="0" collapsed="false">
      <c r="A1" s="5" t="n">
        <v>3787751.96</v>
      </c>
      <c r="B1" s="40" t="n">
        <f aca="false">SUM(B3:B99)</f>
        <v>829248.04</v>
      </c>
      <c r="C1" s="7" t="n">
        <f aca="false">A1-SUM(C3:C99)</f>
        <v>0</v>
      </c>
      <c r="D1" s="8" t="s">
        <v>0</v>
      </c>
      <c r="E1" s="9" t="s">
        <v>1</v>
      </c>
      <c r="F1" s="9"/>
      <c r="G1" s="9"/>
      <c r="H1" s="9"/>
      <c r="I1" s="9"/>
      <c r="J1" s="9"/>
      <c r="K1" s="9"/>
      <c r="L1" s="10" t="s">
        <v>2</v>
      </c>
      <c r="M1" s="10" t="s">
        <v>3</v>
      </c>
      <c r="N1" s="10" t="s">
        <v>4</v>
      </c>
      <c r="O1" s="10" t="s">
        <v>5</v>
      </c>
      <c r="P1" s="11" t="s">
        <v>6</v>
      </c>
      <c r="Q1" s="11"/>
      <c r="R1" s="11"/>
      <c r="S1" s="11"/>
      <c r="T1" s="11"/>
      <c r="U1" s="12" t="s">
        <v>7</v>
      </c>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75" t="s">
        <v>1636</v>
      </c>
      <c r="B3" s="23" t="n">
        <v>0</v>
      </c>
      <c r="C3" s="23" t="n">
        <v>6000</v>
      </c>
      <c r="D3" s="24" t="n">
        <v>1</v>
      </c>
      <c r="E3" s="25" t="s">
        <v>1637</v>
      </c>
      <c r="F3" s="25" t="s">
        <v>179</v>
      </c>
      <c r="G3" s="45" t="s">
        <v>1638</v>
      </c>
      <c r="H3" s="45" t="s">
        <v>1639</v>
      </c>
      <c r="I3" s="45" t="s">
        <v>1640</v>
      </c>
      <c r="J3" s="45" t="s">
        <v>1641</v>
      </c>
      <c r="K3" s="45" t="s">
        <v>1642</v>
      </c>
      <c r="L3" s="45" t="s">
        <v>1643</v>
      </c>
      <c r="M3" s="45" t="s">
        <v>40</v>
      </c>
      <c r="N3" s="45" t="s">
        <v>214</v>
      </c>
      <c r="O3" s="45" t="s">
        <v>40</v>
      </c>
      <c r="P3" s="25" t="s">
        <v>41</v>
      </c>
      <c r="Q3" s="56" t="s">
        <v>112</v>
      </c>
      <c r="R3" s="25" t="s">
        <v>43</v>
      </c>
      <c r="S3" s="25" t="s">
        <v>44</v>
      </c>
      <c r="T3" s="55" t="n">
        <v>45689</v>
      </c>
      <c r="U3" s="25" t="str">
        <f aca="false">PROPEPG[[#This Row],[Unidade]]&amp; RIGHT("000" &amp; ROW(), 3)</f>
        <v>PROPEPG003</v>
      </c>
    </row>
    <row r="4" customFormat="false" ht="13.5" hidden="false" customHeight="true" outlineLevel="0" collapsed="false">
      <c r="A4" s="75" t="s">
        <v>1636</v>
      </c>
      <c r="B4" s="23" t="n">
        <v>0</v>
      </c>
      <c r="C4" s="23" t="n">
        <v>3000</v>
      </c>
      <c r="D4" s="24" t="n">
        <v>1</v>
      </c>
      <c r="E4" s="25" t="s">
        <v>1637</v>
      </c>
      <c r="F4" s="25" t="s">
        <v>163</v>
      </c>
      <c r="G4" s="45" t="s">
        <v>1638</v>
      </c>
      <c r="H4" s="45" t="s">
        <v>1639</v>
      </c>
      <c r="I4" s="45" t="s">
        <v>1640</v>
      </c>
      <c r="J4" s="45" t="s">
        <v>1641</v>
      </c>
      <c r="K4" s="45" t="s">
        <v>1642</v>
      </c>
      <c r="L4" s="45" t="s">
        <v>1643</v>
      </c>
      <c r="M4" s="45" t="s">
        <v>40</v>
      </c>
      <c r="N4" s="45" t="s">
        <v>217</v>
      </c>
      <c r="O4" s="45" t="s">
        <v>40</v>
      </c>
      <c r="P4" s="25" t="s">
        <v>41</v>
      </c>
      <c r="Q4" s="56" t="s">
        <v>112</v>
      </c>
      <c r="R4" s="25" t="s">
        <v>43</v>
      </c>
      <c r="S4" s="25" t="s">
        <v>44</v>
      </c>
      <c r="T4" s="55" t="n">
        <v>45689</v>
      </c>
      <c r="U4" s="25" t="str">
        <f aca="false">PROPEPG[[#This Row],[Unidade]]&amp; RIGHT("000" &amp; ROW(), 3)</f>
        <v>PROPEPG004</v>
      </c>
    </row>
    <row r="5" customFormat="false" ht="13.5" hidden="false" customHeight="true" outlineLevel="0" collapsed="false">
      <c r="A5" s="75" t="s">
        <v>1636</v>
      </c>
      <c r="B5" s="23" t="n">
        <v>0</v>
      </c>
      <c r="C5" s="23" t="n">
        <v>5000</v>
      </c>
      <c r="D5" s="24" t="n">
        <v>1</v>
      </c>
      <c r="E5" s="25" t="s">
        <v>1644</v>
      </c>
      <c r="F5" s="25" t="s">
        <v>179</v>
      </c>
      <c r="G5" s="45" t="s">
        <v>1645</v>
      </c>
      <c r="H5" s="45" t="s">
        <v>1646</v>
      </c>
      <c r="I5" s="45" t="s">
        <v>1647</v>
      </c>
      <c r="J5" s="45" t="s">
        <v>1648</v>
      </c>
      <c r="K5" s="45" t="s">
        <v>1649</v>
      </c>
      <c r="L5" s="45" t="s">
        <v>1643</v>
      </c>
      <c r="M5" s="45" t="s">
        <v>40</v>
      </c>
      <c r="N5" s="45" t="s">
        <v>217</v>
      </c>
      <c r="O5" s="45" t="s">
        <v>40</v>
      </c>
      <c r="P5" s="25" t="s">
        <v>41</v>
      </c>
      <c r="Q5" s="56" t="s">
        <v>112</v>
      </c>
      <c r="R5" s="25" t="s">
        <v>43</v>
      </c>
      <c r="S5" s="25" t="s">
        <v>44</v>
      </c>
      <c r="T5" s="55" t="n">
        <v>45689</v>
      </c>
      <c r="U5" s="25" t="str">
        <f aca="false">PROPEPG[[#This Row],[Unidade]]&amp; RIGHT("000" &amp; ROW(), 3)</f>
        <v>PROPEPG005</v>
      </c>
    </row>
    <row r="6" customFormat="false" ht="13.5" hidden="false" customHeight="true" outlineLevel="0" collapsed="false">
      <c r="A6" s="75" t="s">
        <v>1636</v>
      </c>
      <c r="B6" s="23" t="n">
        <v>0</v>
      </c>
      <c r="C6" s="23" t="n">
        <v>2500</v>
      </c>
      <c r="D6" s="24" t="n">
        <v>1</v>
      </c>
      <c r="E6" s="25" t="s">
        <v>1644</v>
      </c>
      <c r="F6" s="25" t="s">
        <v>163</v>
      </c>
      <c r="G6" s="45" t="s">
        <v>1645</v>
      </c>
      <c r="H6" s="45" t="s">
        <v>1646</v>
      </c>
      <c r="I6" s="45" t="s">
        <v>1647</v>
      </c>
      <c r="J6" s="45" t="s">
        <v>1648</v>
      </c>
      <c r="K6" s="45" t="s">
        <v>1649</v>
      </c>
      <c r="L6" s="45" t="s">
        <v>1643</v>
      </c>
      <c r="M6" s="45" t="s">
        <v>40</v>
      </c>
      <c r="N6" s="45" t="s">
        <v>40</v>
      </c>
      <c r="O6" s="45" t="s">
        <v>40</v>
      </c>
      <c r="P6" s="25" t="s">
        <v>41</v>
      </c>
      <c r="Q6" s="56" t="s">
        <v>112</v>
      </c>
      <c r="R6" s="25" t="s">
        <v>43</v>
      </c>
      <c r="S6" s="25" t="s">
        <v>44</v>
      </c>
      <c r="T6" s="55" t="n">
        <v>45689</v>
      </c>
      <c r="U6" s="25" t="str">
        <f aca="false">PROPEPG[[#This Row],[Unidade]]&amp; RIGHT("000" &amp; ROW(), 3)</f>
        <v>PROPEPG006</v>
      </c>
    </row>
    <row r="7" customFormat="false" ht="13.5" hidden="false" customHeight="true" outlineLevel="0" collapsed="false">
      <c r="A7" s="75" t="s">
        <v>1636</v>
      </c>
      <c r="B7" s="23" t="n">
        <v>0</v>
      </c>
      <c r="C7" s="23" t="n">
        <v>25000</v>
      </c>
      <c r="D7" s="24" t="n">
        <v>1</v>
      </c>
      <c r="E7" s="25" t="s">
        <v>1650</v>
      </c>
      <c r="F7" s="25" t="s">
        <v>31</v>
      </c>
      <c r="G7" s="45" t="s">
        <v>1651</v>
      </c>
      <c r="H7" s="45" t="s">
        <v>1652</v>
      </c>
      <c r="I7" s="45" t="s">
        <v>1653</v>
      </c>
      <c r="J7" s="45" t="s">
        <v>1654</v>
      </c>
      <c r="K7" s="45" t="s">
        <v>1655</v>
      </c>
      <c r="L7" s="45" t="s">
        <v>1643</v>
      </c>
      <c r="M7" s="45" t="s">
        <v>40</v>
      </c>
      <c r="N7" s="45" t="s">
        <v>214</v>
      </c>
      <c r="O7" s="45" t="s">
        <v>40</v>
      </c>
      <c r="P7" s="25" t="s">
        <v>41</v>
      </c>
      <c r="Q7" s="56" t="s">
        <v>112</v>
      </c>
      <c r="R7" s="25" t="s">
        <v>1656</v>
      </c>
      <c r="S7" s="25" t="s">
        <v>44</v>
      </c>
      <c r="T7" s="55" t="n">
        <v>45658</v>
      </c>
      <c r="U7" s="25" t="str">
        <f aca="false">PROPEPG[[#This Row],[Unidade]]&amp; RIGHT("000" &amp; ROW(), 3)</f>
        <v>PROPEPG007</v>
      </c>
    </row>
    <row r="8" customFormat="false" ht="13.5" hidden="false" customHeight="true" outlineLevel="0" collapsed="false">
      <c r="A8" s="75" t="s">
        <v>1636</v>
      </c>
      <c r="B8" s="23" t="n">
        <v>0</v>
      </c>
      <c r="C8" s="23" t="n">
        <v>25000</v>
      </c>
      <c r="D8" s="24" t="n">
        <v>1</v>
      </c>
      <c r="E8" s="25" t="s">
        <v>1650</v>
      </c>
      <c r="F8" s="25" t="s">
        <v>179</v>
      </c>
      <c r="G8" s="45" t="s">
        <v>1657</v>
      </c>
      <c r="H8" s="45" t="s">
        <v>1652</v>
      </c>
      <c r="I8" s="45" t="s">
        <v>1653</v>
      </c>
      <c r="J8" s="45" t="s">
        <v>1654</v>
      </c>
      <c r="K8" s="45" t="s">
        <v>1655</v>
      </c>
      <c r="L8" s="45" t="s">
        <v>1643</v>
      </c>
      <c r="M8" s="45" t="s">
        <v>40</v>
      </c>
      <c r="N8" s="45" t="s">
        <v>214</v>
      </c>
      <c r="O8" s="45" t="s">
        <v>40</v>
      </c>
      <c r="P8" s="25" t="s">
        <v>41</v>
      </c>
      <c r="Q8" s="56" t="s">
        <v>112</v>
      </c>
      <c r="R8" s="25" t="s">
        <v>43</v>
      </c>
      <c r="S8" s="25" t="s">
        <v>44</v>
      </c>
      <c r="T8" s="55" t="n">
        <v>45658</v>
      </c>
      <c r="U8" s="25" t="str">
        <f aca="false">PROPEPG[[#This Row],[Unidade]]&amp; RIGHT("000" &amp; ROW(), 3)</f>
        <v>PROPEPG008</v>
      </c>
    </row>
    <row r="9" customFormat="false" ht="13.5" hidden="false" customHeight="true" outlineLevel="0" collapsed="false">
      <c r="A9" s="75" t="s">
        <v>1636</v>
      </c>
      <c r="B9" s="23" t="n">
        <v>0</v>
      </c>
      <c r="C9" s="23" t="n">
        <v>15000</v>
      </c>
      <c r="D9" s="24" t="n">
        <v>1</v>
      </c>
      <c r="E9" s="25" t="s">
        <v>1650</v>
      </c>
      <c r="F9" s="25" t="s">
        <v>46</v>
      </c>
      <c r="G9" s="45" t="s">
        <v>1658</v>
      </c>
      <c r="H9" s="45" t="s">
        <v>1652</v>
      </c>
      <c r="I9" s="45" t="s">
        <v>1653</v>
      </c>
      <c r="J9" s="45" t="s">
        <v>1654</v>
      </c>
      <c r="K9" s="45" t="s">
        <v>1655</v>
      </c>
      <c r="L9" s="45" t="s">
        <v>1643</v>
      </c>
      <c r="M9" s="45" t="s">
        <v>40</v>
      </c>
      <c r="N9" s="45" t="s">
        <v>214</v>
      </c>
      <c r="O9" s="45" t="s">
        <v>40</v>
      </c>
      <c r="P9" s="25" t="s">
        <v>41</v>
      </c>
      <c r="Q9" s="56" t="s">
        <v>112</v>
      </c>
      <c r="R9" s="25" t="s">
        <v>43</v>
      </c>
      <c r="S9" s="25" t="s">
        <v>44</v>
      </c>
      <c r="T9" s="55" t="n">
        <v>45658</v>
      </c>
      <c r="U9" s="25" t="str">
        <f aca="false">PROPEPG[[#This Row],[Unidade]]&amp; RIGHT("000" &amp; ROW(), 3)</f>
        <v>PROPEPG009</v>
      </c>
    </row>
    <row r="10" customFormat="false" ht="13.5" hidden="false" customHeight="true" outlineLevel="0" collapsed="false">
      <c r="A10" s="75" t="s">
        <v>1636</v>
      </c>
      <c r="B10" s="23" t="n">
        <v>0</v>
      </c>
      <c r="C10" s="23" t="n">
        <v>15000</v>
      </c>
      <c r="D10" s="24" t="n">
        <v>1</v>
      </c>
      <c r="E10" s="25" t="s">
        <v>1650</v>
      </c>
      <c r="F10" s="25" t="s">
        <v>144</v>
      </c>
      <c r="G10" s="45" t="s">
        <v>1659</v>
      </c>
      <c r="H10" s="45" t="s">
        <v>1652</v>
      </c>
      <c r="I10" s="45" t="s">
        <v>1653</v>
      </c>
      <c r="J10" s="45" t="s">
        <v>1654</v>
      </c>
      <c r="K10" s="45" t="s">
        <v>1655</v>
      </c>
      <c r="L10" s="45" t="s">
        <v>1643</v>
      </c>
      <c r="M10" s="45" t="s">
        <v>40</v>
      </c>
      <c r="N10" s="45" t="s">
        <v>214</v>
      </c>
      <c r="O10" s="45" t="s">
        <v>40</v>
      </c>
      <c r="P10" s="25" t="s">
        <v>41</v>
      </c>
      <c r="Q10" s="56" t="s">
        <v>112</v>
      </c>
      <c r="R10" s="25" t="s">
        <v>43</v>
      </c>
      <c r="S10" s="25" t="s">
        <v>44</v>
      </c>
      <c r="T10" s="55" t="n">
        <v>45658</v>
      </c>
      <c r="U10" s="25" t="str">
        <f aca="false">PROPEPG[[#This Row],[Unidade]]&amp; RIGHT("000" &amp; ROW(), 3)</f>
        <v>PROPEPG010</v>
      </c>
    </row>
    <row r="11" customFormat="false" ht="13.5" hidden="false" customHeight="true" outlineLevel="0" collapsed="false">
      <c r="A11" s="75" t="s">
        <v>1636</v>
      </c>
      <c r="B11" s="23" t="n">
        <v>0</v>
      </c>
      <c r="C11" s="23" t="n">
        <v>15000</v>
      </c>
      <c r="D11" s="24" t="n">
        <v>1</v>
      </c>
      <c r="E11" s="25" t="s">
        <v>1650</v>
      </c>
      <c r="F11" s="25" t="s">
        <v>163</v>
      </c>
      <c r="G11" s="45" t="s">
        <v>1657</v>
      </c>
      <c r="H11" s="45" t="s">
        <v>1652</v>
      </c>
      <c r="I11" s="45" t="s">
        <v>1653</v>
      </c>
      <c r="J11" s="45" t="s">
        <v>1654</v>
      </c>
      <c r="K11" s="45" t="s">
        <v>1655</v>
      </c>
      <c r="L11" s="45" t="s">
        <v>1643</v>
      </c>
      <c r="M11" s="45" t="s">
        <v>40</v>
      </c>
      <c r="N11" s="45" t="s">
        <v>214</v>
      </c>
      <c r="O11" s="45" t="s">
        <v>40</v>
      </c>
      <c r="P11" s="25" t="s">
        <v>41</v>
      </c>
      <c r="Q11" s="56" t="s">
        <v>112</v>
      </c>
      <c r="R11" s="25" t="s">
        <v>43</v>
      </c>
      <c r="S11" s="25" t="s">
        <v>44</v>
      </c>
      <c r="T11" s="55" t="n">
        <v>45658</v>
      </c>
      <c r="U11" s="25" t="str">
        <f aca="false">PROPEPG[[#This Row],[Unidade]]&amp; RIGHT("000" &amp; ROW(), 3)</f>
        <v>PROPEPG011</v>
      </c>
    </row>
    <row r="12" customFormat="false" ht="13.5" hidden="false" customHeight="true" outlineLevel="0" collapsed="false">
      <c r="A12" s="75" t="s">
        <v>1636</v>
      </c>
      <c r="B12" s="23" t="n">
        <v>135248.04</v>
      </c>
      <c r="C12" s="23" t="n">
        <v>771951.96</v>
      </c>
      <c r="D12" s="24" t="n">
        <v>1</v>
      </c>
      <c r="E12" s="25" t="s">
        <v>1660</v>
      </c>
      <c r="F12" s="25" t="s">
        <v>31</v>
      </c>
      <c r="G12" s="45" t="s">
        <v>1661</v>
      </c>
      <c r="H12" s="45" t="s">
        <v>1662</v>
      </c>
      <c r="I12" s="45" t="s">
        <v>1663</v>
      </c>
      <c r="J12" s="45" t="s">
        <v>1664</v>
      </c>
      <c r="K12" s="45" t="s">
        <v>1665</v>
      </c>
      <c r="L12" s="45" t="s">
        <v>1643</v>
      </c>
      <c r="M12" s="45" t="s">
        <v>40</v>
      </c>
      <c r="N12" s="45" t="s">
        <v>40</v>
      </c>
      <c r="O12" s="45" t="s">
        <v>40</v>
      </c>
      <c r="P12" s="25" t="s">
        <v>41</v>
      </c>
      <c r="Q12" s="76" t="s">
        <v>112</v>
      </c>
      <c r="R12" s="25" t="s">
        <v>1656</v>
      </c>
      <c r="S12" s="25" t="s">
        <v>44</v>
      </c>
      <c r="T12" s="55" t="n">
        <v>45658</v>
      </c>
      <c r="U12" s="25" t="str">
        <f aca="false">PROPEPG[[#This Row],[Unidade]]&amp; RIGHT("000" &amp; ROW(), 3)</f>
        <v>PROPEPG012</v>
      </c>
    </row>
    <row r="13" customFormat="false" ht="13.5" hidden="false" customHeight="true" outlineLevel="0" collapsed="false">
      <c r="A13" s="75" t="s">
        <v>1636</v>
      </c>
      <c r="B13" s="23" t="n">
        <v>118000</v>
      </c>
      <c r="C13" s="23" t="n">
        <v>148800</v>
      </c>
      <c r="D13" s="24" t="n">
        <v>1</v>
      </c>
      <c r="E13" s="25" t="s">
        <v>1660</v>
      </c>
      <c r="F13" s="25" t="s">
        <v>31</v>
      </c>
      <c r="G13" s="45" t="s">
        <v>1666</v>
      </c>
      <c r="H13" s="45" t="s">
        <v>1662</v>
      </c>
      <c r="I13" s="45" t="s">
        <v>1663</v>
      </c>
      <c r="J13" s="45" t="s">
        <v>1664</v>
      </c>
      <c r="K13" s="45" t="s">
        <v>1665</v>
      </c>
      <c r="L13" s="45" t="s">
        <v>1643</v>
      </c>
      <c r="M13" s="45" t="s">
        <v>40</v>
      </c>
      <c r="N13" s="45" t="s">
        <v>40</v>
      </c>
      <c r="O13" s="45" t="s">
        <v>40</v>
      </c>
      <c r="P13" s="25" t="s">
        <v>41</v>
      </c>
      <c r="Q13" s="56" t="s">
        <v>112</v>
      </c>
      <c r="R13" s="25" t="s">
        <v>1656</v>
      </c>
      <c r="S13" s="25" t="s">
        <v>44</v>
      </c>
      <c r="T13" s="55" t="n">
        <v>45658</v>
      </c>
      <c r="U13" s="25" t="str">
        <f aca="false">PROPEPG[[#This Row],[Unidade]]&amp; RIGHT("000" &amp; ROW(), 3)</f>
        <v>PROPEPG013</v>
      </c>
    </row>
    <row r="14" customFormat="false" ht="13.5" hidden="false" customHeight="true" outlineLevel="0" collapsed="false">
      <c r="A14" s="75" t="s">
        <v>1636</v>
      </c>
      <c r="B14" s="23" t="n">
        <v>42000</v>
      </c>
      <c r="C14" s="23" t="n">
        <v>25200</v>
      </c>
      <c r="D14" s="24" t="n">
        <v>1</v>
      </c>
      <c r="E14" s="25" t="s">
        <v>1660</v>
      </c>
      <c r="F14" s="25" t="s">
        <v>31</v>
      </c>
      <c r="G14" s="45" t="s">
        <v>1667</v>
      </c>
      <c r="H14" s="45" t="s">
        <v>1662</v>
      </c>
      <c r="I14" s="45" t="s">
        <v>1663</v>
      </c>
      <c r="J14" s="45" t="s">
        <v>1664</v>
      </c>
      <c r="K14" s="45" t="s">
        <v>1665</v>
      </c>
      <c r="L14" s="45" t="s">
        <v>1643</v>
      </c>
      <c r="M14" s="45" t="s">
        <v>40</v>
      </c>
      <c r="N14" s="45" t="s">
        <v>40</v>
      </c>
      <c r="O14" s="45" t="s">
        <v>40</v>
      </c>
      <c r="P14" s="25" t="s">
        <v>41</v>
      </c>
      <c r="Q14" s="56" t="s">
        <v>112</v>
      </c>
      <c r="R14" s="25" t="s">
        <v>1656</v>
      </c>
      <c r="S14" s="25" t="s">
        <v>44</v>
      </c>
      <c r="T14" s="55" t="n">
        <v>45658</v>
      </c>
      <c r="U14" s="25" t="str">
        <f aca="false">PROPEPG[[#This Row],[Unidade]]&amp; RIGHT("000" &amp; ROW(), 3)</f>
        <v>PROPEPG014</v>
      </c>
    </row>
    <row r="15" customFormat="false" ht="13.5" hidden="false" customHeight="true" outlineLevel="0" collapsed="false">
      <c r="A15" s="75" t="s">
        <v>1636</v>
      </c>
      <c r="B15" s="23" t="n">
        <v>33600</v>
      </c>
      <c r="C15" s="23" t="n">
        <v>0</v>
      </c>
      <c r="D15" s="24" t="n">
        <v>3</v>
      </c>
      <c r="E15" s="25" t="s">
        <v>1660</v>
      </c>
      <c r="F15" s="25" t="s">
        <v>31</v>
      </c>
      <c r="G15" s="45" t="s">
        <v>1668</v>
      </c>
      <c r="H15" s="45" t="s">
        <v>1662</v>
      </c>
      <c r="I15" s="45" t="s">
        <v>1663</v>
      </c>
      <c r="J15" s="45" t="s">
        <v>1664</v>
      </c>
      <c r="K15" s="45" t="s">
        <v>1665</v>
      </c>
      <c r="L15" s="45" t="s">
        <v>1643</v>
      </c>
      <c r="M15" s="45" t="s">
        <v>40</v>
      </c>
      <c r="N15" s="45" t="s">
        <v>40</v>
      </c>
      <c r="O15" s="45" t="s">
        <v>40</v>
      </c>
      <c r="P15" s="25" t="s">
        <v>41</v>
      </c>
      <c r="Q15" s="56" t="s">
        <v>112</v>
      </c>
      <c r="R15" s="25" t="s">
        <v>1656</v>
      </c>
      <c r="S15" s="25" t="s">
        <v>44</v>
      </c>
      <c r="T15" s="55" t="n">
        <v>45658</v>
      </c>
      <c r="U15" s="25" t="str">
        <f aca="false">PROPEPG[[#This Row],[Unidade]]&amp; RIGHT("000" &amp; ROW(), 3)</f>
        <v>PROPEPG015</v>
      </c>
    </row>
    <row r="16" customFormat="false" ht="13.5" hidden="false" customHeight="true" outlineLevel="0" collapsed="false">
      <c r="A16" s="75" t="s">
        <v>1636</v>
      </c>
      <c r="B16" s="23" t="n">
        <v>0</v>
      </c>
      <c r="C16" s="23" t="n">
        <v>200000</v>
      </c>
      <c r="D16" s="24" t="n">
        <v>1</v>
      </c>
      <c r="E16" s="25" t="s">
        <v>1669</v>
      </c>
      <c r="F16" s="25" t="s">
        <v>144</v>
      </c>
      <c r="G16" s="45" t="s">
        <v>1670</v>
      </c>
      <c r="H16" s="45" t="s">
        <v>1671</v>
      </c>
      <c r="I16" s="45" t="s">
        <v>1672</v>
      </c>
      <c r="J16" s="45" t="s">
        <v>1673</v>
      </c>
      <c r="K16" s="45" t="s">
        <v>1674</v>
      </c>
      <c r="L16" s="45" t="s">
        <v>1675</v>
      </c>
      <c r="M16" s="45" t="s">
        <v>1676</v>
      </c>
      <c r="N16" s="45" t="s">
        <v>40</v>
      </c>
      <c r="O16" s="45" t="s">
        <v>40</v>
      </c>
      <c r="P16" s="25" t="s">
        <v>41</v>
      </c>
      <c r="Q16" s="56" t="s">
        <v>112</v>
      </c>
      <c r="R16" s="25" t="s">
        <v>43</v>
      </c>
      <c r="S16" s="25" t="s">
        <v>44</v>
      </c>
      <c r="T16" s="55" t="n">
        <v>45870</v>
      </c>
      <c r="U16" s="25" t="str">
        <f aca="false">PROPEPG[[#This Row],[Unidade]]&amp; RIGHT("000" &amp; ROW(), 3)</f>
        <v>PROPEPG016</v>
      </c>
    </row>
    <row r="17" customFormat="false" ht="13.5" hidden="false" customHeight="true" outlineLevel="0" collapsed="false">
      <c r="A17" s="75" t="s">
        <v>1636</v>
      </c>
      <c r="B17" s="23" t="n">
        <v>0</v>
      </c>
      <c r="C17" s="23" t="n">
        <v>150000</v>
      </c>
      <c r="D17" s="24" t="n">
        <v>1</v>
      </c>
      <c r="E17" s="25" t="s">
        <v>1669</v>
      </c>
      <c r="F17" s="25" t="s">
        <v>267</v>
      </c>
      <c r="G17" s="45" t="s">
        <v>1677</v>
      </c>
      <c r="H17" s="45" t="s">
        <v>1671</v>
      </c>
      <c r="I17" s="45" t="s">
        <v>1672</v>
      </c>
      <c r="J17" s="45" t="s">
        <v>1673</v>
      </c>
      <c r="K17" s="45" t="s">
        <v>1674</v>
      </c>
      <c r="L17" s="45" t="s">
        <v>1675</v>
      </c>
      <c r="M17" s="45" t="s">
        <v>1676</v>
      </c>
      <c r="N17" s="45" t="s">
        <v>1678</v>
      </c>
      <c r="O17" s="45" t="s">
        <v>40</v>
      </c>
      <c r="P17" s="25" t="s">
        <v>276</v>
      </c>
      <c r="Q17" s="56" t="s">
        <v>112</v>
      </c>
      <c r="R17" s="25" t="n">
        <v>8282</v>
      </c>
      <c r="S17" s="25" t="s">
        <v>44</v>
      </c>
      <c r="T17" s="55" t="n">
        <v>45870</v>
      </c>
      <c r="U17" s="25" t="str">
        <f aca="false">PROPEPG[[#This Row],[Unidade]]&amp; RIGHT("000" &amp; ROW(), 3)</f>
        <v>PROPEPG017</v>
      </c>
    </row>
    <row r="18" customFormat="false" ht="13.5" hidden="false" customHeight="true" outlineLevel="0" collapsed="false">
      <c r="A18" s="75" t="s">
        <v>1636</v>
      </c>
      <c r="B18" s="23" t="n">
        <v>0</v>
      </c>
      <c r="C18" s="23" t="n">
        <v>150000</v>
      </c>
      <c r="D18" s="24" t="n">
        <v>1</v>
      </c>
      <c r="E18" s="25" t="s">
        <v>1669</v>
      </c>
      <c r="F18" s="25" t="s">
        <v>46</v>
      </c>
      <c r="G18" s="45" t="s">
        <v>1679</v>
      </c>
      <c r="H18" s="45" t="s">
        <v>1671</v>
      </c>
      <c r="I18" s="45" t="s">
        <v>1672</v>
      </c>
      <c r="J18" s="45" t="s">
        <v>1673</v>
      </c>
      <c r="K18" s="45" t="s">
        <v>1674</v>
      </c>
      <c r="L18" s="45" t="s">
        <v>1675</v>
      </c>
      <c r="M18" s="45" t="s">
        <v>1676</v>
      </c>
      <c r="N18" s="45" t="s">
        <v>40</v>
      </c>
      <c r="O18" s="45" t="s">
        <v>40</v>
      </c>
      <c r="P18" s="25" t="s">
        <v>41</v>
      </c>
      <c r="Q18" s="56" t="s">
        <v>112</v>
      </c>
      <c r="R18" s="25" t="s">
        <v>43</v>
      </c>
      <c r="S18" s="25" t="s">
        <v>44</v>
      </c>
      <c r="T18" s="55" t="n">
        <v>45870</v>
      </c>
      <c r="U18" s="25" t="str">
        <f aca="false">PROPEPG[[#This Row],[Unidade]]&amp; RIGHT("000" &amp; ROW(), 3)</f>
        <v>PROPEPG018</v>
      </c>
    </row>
    <row r="19" customFormat="false" ht="13.5" hidden="false" customHeight="true" outlineLevel="0" collapsed="false">
      <c r="A19" s="75" t="s">
        <v>1636</v>
      </c>
      <c r="B19" s="23" t="n">
        <v>0</v>
      </c>
      <c r="C19" s="23" t="n">
        <v>50000</v>
      </c>
      <c r="D19" s="24" t="n">
        <v>1</v>
      </c>
      <c r="E19" s="25" t="s">
        <v>1680</v>
      </c>
      <c r="F19" s="25" t="s">
        <v>46</v>
      </c>
      <c r="G19" s="45" t="s">
        <v>1681</v>
      </c>
      <c r="H19" s="45" t="s">
        <v>1682</v>
      </c>
      <c r="I19" s="45" t="s">
        <v>1683</v>
      </c>
      <c r="J19" s="45" t="s">
        <v>1684</v>
      </c>
      <c r="K19" s="45" t="s">
        <v>1685</v>
      </c>
      <c r="L19" s="45" t="s">
        <v>1686</v>
      </c>
      <c r="M19" s="45" t="s">
        <v>1687</v>
      </c>
      <c r="N19" s="45" t="s">
        <v>40</v>
      </c>
      <c r="O19" s="45" t="s">
        <v>40</v>
      </c>
      <c r="P19" s="25" t="s">
        <v>41</v>
      </c>
      <c r="Q19" s="56" t="s">
        <v>112</v>
      </c>
      <c r="R19" s="25" t="s">
        <v>43</v>
      </c>
      <c r="S19" s="25" t="s">
        <v>44</v>
      </c>
      <c r="T19" s="55" t="n">
        <v>45658</v>
      </c>
      <c r="U19" s="25" t="str">
        <f aca="false">PROPEPG[[#This Row],[Unidade]]&amp; RIGHT("000" &amp; ROW(), 3)</f>
        <v>PROPEPG019</v>
      </c>
    </row>
    <row r="20" customFormat="false" ht="13.5" hidden="false" customHeight="true" outlineLevel="0" collapsed="false">
      <c r="A20" s="75" t="s">
        <v>1636</v>
      </c>
      <c r="B20" s="23" t="n">
        <v>0</v>
      </c>
      <c r="C20" s="23" t="n">
        <v>655200</v>
      </c>
      <c r="D20" s="24" t="n">
        <v>1</v>
      </c>
      <c r="E20" s="25" t="s">
        <v>1688</v>
      </c>
      <c r="F20" s="25" t="s">
        <v>31</v>
      </c>
      <c r="G20" s="45" t="s">
        <v>1689</v>
      </c>
      <c r="H20" s="45" t="s">
        <v>1690</v>
      </c>
      <c r="I20" s="45" t="s">
        <v>1663</v>
      </c>
      <c r="J20" s="45" t="s">
        <v>1691</v>
      </c>
      <c r="K20" s="45" t="s">
        <v>1692</v>
      </c>
      <c r="L20" s="45" t="s">
        <v>1675</v>
      </c>
      <c r="M20" s="45" t="s">
        <v>1693</v>
      </c>
      <c r="N20" s="45" t="s">
        <v>1694</v>
      </c>
      <c r="O20" s="45" t="s">
        <v>40</v>
      </c>
      <c r="P20" s="25" t="s">
        <v>41</v>
      </c>
      <c r="Q20" s="76" t="s">
        <v>112</v>
      </c>
      <c r="R20" s="25" t="s">
        <v>1656</v>
      </c>
      <c r="S20" s="25" t="s">
        <v>44</v>
      </c>
      <c r="T20" s="55" t="n">
        <v>45658</v>
      </c>
      <c r="U20" s="25" t="str">
        <f aca="false">PROPEPG[[#This Row],[Unidade]]&amp; RIGHT("000" &amp; ROW(), 3)</f>
        <v>PROPEPG020</v>
      </c>
    </row>
    <row r="21" customFormat="false" ht="13.5" hidden="false" customHeight="true" outlineLevel="0" collapsed="false">
      <c r="A21" s="75" t="s">
        <v>1636</v>
      </c>
      <c r="B21" s="23" t="n">
        <v>0</v>
      </c>
      <c r="C21" s="23" t="n">
        <v>327600</v>
      </c>
      <c r="D21" s="24" t="n">
        <v>1</v>
      </c>
      <c r="E21" s="25" t="s">
        <v>1688</v>
      </c>
      <c r="F21" s="25" t="s">
        <v>31</v>
      </c>
      <c r="G21" s="45" t="s">
        <v>1695</v>
      </c>
      <c r="H21" s="45" t="s">
        <v>1690</v>
      </c>
      <c r="I21" s="45" t="s">
        <v>1663</v>
      </c>
      <c r="J21" s="45" t="s">
        <v>1691</v>
      </c>
      <c r="K21" s="45" t="s">
        <v>1692</v>
      </c>
      <c r="L21" s="45" t="s">
        <v>1675</v>
      </c>
      <c r="M21" s="45" t="s">
        <v>1693</v>
      </c>
      <c r="N21" s="45" t="s">
        <v>1694</v>
      </c>
      <c r="O21" s="45" t="s">
        <v>40</v>
      </c>
      <c r="P21" s="25" t="s">
        <v>41</v>
      </c>
      <c r="Q21" s="76" t="s">
        <v>112</v>
      </c>
      <c r="R21" s="25" t="s">
        <v>43</v>
      </c>
      <c r="S21" s="25" t="s">
        <v>44</v>
      </c>
      <c r="T21" s="55" t="n">
        <v>45901</v>
      </c>
      <c r="U21" s="25" t="str">
        <f aca="false">PROPEPG[[#This Row],[Unidade]]&amp; RIGHT("000" &amp; ROW(), 3)</f>
        <v>PROPEPG021</v>
      </c>
    </row>
    <row r="22" customFormat="false" ht="13.5" hidden="false" customHeight="true" outlineLevel="0" collapsed="false">
      <c r="A22" s="75" t="s">
        <v>1636</v>
      </c>
      <c r="B22" s="23" t="n">
        <v>0</v>
      </c>
      <c r="C22" s="23" t="n">
        <v>20000</v>
      </c>
      <c r="D22" s="24" t="n">
        <v>1</v>
      </c>
      <c r="E22" s="25" t="s">
        <v>1696</v>
      </c>
      <c r="F22" s="25" t="s">
        <v>194</v>
      </c>
      <c r="G22" s="45" t="s">
        <v>1697</v>
      </c>
      <c r="H22" s="45" t="s">
        <v>1698</v>
      </c>
      <c r="I22" s="45" t="s">
        <v>1699</v>
      </c>
      <c r="J22" s="45" t="s">
        <v>1700</v>
      </c>
      <c r="K22" s="45" t="s">
        <v>1701</v>
      </c>
      <c r="L22" s="45" t="s">
        <v>1675</v>
      </c>
      <c r="M22" s="45" t="s">
        <v>40</v>
      </c>
      <c r="N22" s="45" t="s">
        <v>1085</v>
      </c>
      <c r="O22" s="45" t="s">
        <v>40</v>
      </c>
      <c r="P22" s="25" t="s">
        <v>41</v>
      </c>
      <c r="Q22" s="56" t="s">
        <v>112</v>
      </c>
      <c r="R22" s="25" t="s">
        <v>43</v>
      </c>
      <c r="S22" s="25" t="s">
        <v>44</v>
      </c>
      <c r="T22" s="55" t="n">
        <v>45689</v>
      </c>
      <c r="U22" s="25" t="str">
        <f aca="false">PROPEPG[[#This Row],[Unidade]]&amp; RIGHT("000" &amp; ROW(), 3)</f>
        <v>PROPEPG022</v>
      </c>
    </row>
    <row r="23" customFormat="false" ht="13.5" hidden="false" customHeight="true" outlineLevel="0" collapsed="false">
      <c r="A23" s="75" t="s">
        <v>1636</v>
      </c>
      <c r="B23" s="23" t="n">
        <v>0</v>
      </c>
      <c r="C23" s="23" t="n">
        <v>9200</v>
      </c>
      <c r="D23" s="24" t="n">
        <v>1</v>
      </c>
      <c r="E23" s="25" t="s">
        <v>1696</v>
      </c>
      <c r="F23" s="25" t="s">
        <v>163</v>
      </c>
      <c r="G23" s="45" t="s">
        <v>1697</v>
      </c>
      <c r="H23" s="45" t="s">
        <v>1702</v>
      </c>
      <c r="I23" s="45" t="s">
        <v>1699</v>
      </c>
      <c r="J23" s="45" t="s">
        <v>1700</v>
      </c>
      <c r="K23" s="45" t="s">
        <v>1701</v>
      </c>
      <c r="L23" s="45" t="s">
        <v>1675</v>
      </c>
      <c r="M23" s="45" t="s">
        <v>40</v>
      </c>
      <c r="N23" s="45" t="s">
        <v>1694</v>
      </c>
      <c r="O23" s="45" t="s">
        <v>40</v>
      </c>
      <c r="P23" s="25" t="s">
        <v>41</v>
      </c>
      <c r="Q23" s="56" t="s">
        <v>112</v>
      </c>
      <c r="R23" s="25" t="s">
        <v>43</v>
      </c>
      <c r="S23" s="25" t="s">
        <v>44</v>
      </c>
      <c r="T23" s="55" t="n">
        <v>45689</v>
      </c>
      <c r="U23" s="25" t="str">
        <f aca="false">PROPEPG[[#This Row],[Unidade]]&amp; RIGHT("000" &amp; ROW(), 3)</f>
        <v>PROPEPG023</v>
      </c>
    </row>
    <row r="24" customFormat="false" ht="13.5" hidden="false" customHeight="true" outlineLevel="0" collapsed="false">
      <c r="A24" s="75" t="s">
        <v>1636</v>
      </c>
      <c r="B24" s="23" t="n">
        <v>0</v>
      </c>
      <c r="C24" s="23" t="n">
        <v>8400</v>
      </c>
      <c r="D24" s="24" t="n">
        <v>1</v>
      </c>
      <c r="E24" s="25" t="s">
        <v>1696</v>
      </c>
      <c r="F24" s="25" t="s">
        <v>31</v>
      </c>
      <c r="G24" s="45" t="s">
        <v>1703</v>
      </c>
      <c r="H24" s="45" t="s">
        <v>1702</v>
      </c>
      <c r="I24" s="45" t="s">
        <v>1699</v>
      </c>
      <c r="J24" s="45" t="s">
        <v>1700</v>
      </c>
      <c r="K24" s="45" t="s">
        <v>1701</v>
      </c>
      <c r="L24" s="45" t="s">
        <v>1675</v>
      </c>
      <c r="M24" s="45" t="s">
        <v>40</v>
      </c>
      <c r="N24" s="45" t="s">
        <v>40</v>
      </c>
      <c r="O24" s="45" t="s">
        <v>40</v>
      </c>
      <c r="P24" s="25" t="s">
        <v>41</v>
      </c>
      <c r="Q24" s="56" t="s">
        <v>112</v>
      </c>
      <c r="R24" s="25" t="s">
        <v>43</v>
      </c>
      <c r="S24" s="25" t="s">
        <v>44</v>
      </c>
      <c r="T24" s="55" t="n">
        <v>45689</v>
      </c>
      <c r="U24" s="25" t="str">
        <f aca="false">PROPEPG[[#This Row],[Unidade]]&amp; RIGHT("000" &amp; ROW(), 3)</f>
        <v>PROPEPG024</v>
      </c>
    </row>
    <row r="25" customFormat="false" ht="13.5" hidden="false" customHeight="true" outlineLevel="0" collapsed="false">
      <c r="A25" s="75" t="s">
        <v>1636</v>
      </c>
      <c r="B25" s="23" t="n">
        <v>0</v>
      </c>
      <c r="C25" s="23" t="n">
        <v>1400</v>
      </c>
      <c r="D25" s="24" t="n">
        <v>1</v>
      </c>
      <c r="E25" s="25" t="s">
        <v>1696</v>
      </c>
      <c r="F25" s="25" t="s">
        <v>179</v>
      </c>
      <c r="G25" s="45" t="s">
        <v>1697</v>
      </c>
      <c r="H25" s="45" t="s">
        <v>1704</v>
      </c>
      <c r="I25" s="45" t="s">
        <v>1699</v>
      </c>
      <c r="J25" s="45" t="s">
        <v>1700</v>
      </c>
      <c r="K25" s="45" t="s">
        <v>1701</v>
      </c>
      <c r="L25" s="45" t="s">
        <v>1675</v>
      </c>
      <c r="M25" s="45" t="s">
        <v>40</v>
      </c>
      <c r="N25" s="45" t="s">
        <v>1694</v>
      </c>
      <c r="O25" s="45" t="s">
        <v>40</v>
      </c>
      <c r="P25" s="25" t="s">
        <v>41</v>
      </c>
      <c r="Q25" s="56" t="s">
        <v>112</v>
      </c>
      <c r="R25" s="25" t="s">
        <v>43</v>
      </c>
      <c r="S25" s="25" t="s">
        <v>44</v>
      </c>
      <c r="T25" s="55" t="n">
        <v>45689</v>
      </c>
      <c r="U25" s="25" t="str">
        <f aca="false">PROPEPG[[#This Row],[Unidade]]&amp; RIGHT("000" &amp; ROW(), 3)</f>
        <v>PROPEPG025</v>
      </c>
    </row>
    <row r="26" customFormat="false" ht="13.5" hidden="false" customHeight="true" outlineLevel="0" collapsed="false">
      <c r="A26" s="75" t="s">
        <v>1636</v>
      </c>
      <c r="B26" s="23" t="n">
        <v>0</v>
      </c>
      <c r="C26" s="23" t="n">
        <v>6000</v>
      </c>
      <c r="D26" s="24" t="n">
        <v>1</v>
      </c>
      <c r="E26" s="25" t="s">
        <v>1705</v>
      </c>
      <c r="F26" s="25" t="s">
        <v>46</v>
      </c>
      <c r="G26" s="45" t="s">
        <v>1706</v>
      </c>
      <c r="H26" s="45" t="s">
        <v>1707</v>
      </c>
      <c r="I26" s="45" t="s">
        <v>1708</v>
      </c>
      <c r="J26" s="45" t="s">
        <v>1709</v>
      </c>
      <c r="K26" s="45" t="s">
        <v>1710</v>
      </c>
      <c r="L26" s="45" t="s">
        <v>1711</v>
      </c>
      <c r="M26" s="45" t="s">
        <v>1712</v>
      </c>
      <c r="N26" s="45" t="s">
        <v>40</v>
      </c>
      <c r="O26" s="45" t="s">
        <v>40</v>
      </c>
      <c r="P26" s="25" t="s">
        <v>41</v>
      </c>
      <c r="Q26" s="56" t="s">
        <v>112</v>
      </c>
      <c r="R26" s="25" t="s">
        <v>43</v>
      </c>
      <c r="S26" s="25" t="s">
        <v>44</v>
      </c>
      <c r="T26" s="55" t="n">
        <v>45658</v>
      </c>
      <c r="U26" s="25" t="str">
        <f aca="false">PROPEPG[[#This Row],[Unidade]]&amp; RIGHT("000" &amp; ROW(), 3)</f>
        <v>PROPEPG026</v>
      </c>
    </row>
    <row r="27" customFormat="false" ht="13.5" hidden="false" customHeight="true" outlineLevel="0" collapsed="false">
      <c r="A27" s="75" t="s">
        <v>1636</v>
      </c>
      <c r="B27" s="23" t="n">
        <v>0</v>
      </c>
      <c r="C27" s="23" t="n">
        <v>25000</v>
      </c>
      <c r="D27" s="24" t="n">
        <v>1</v>
      </c>
      <c r="E27" s="25" t="s">
        <v>1713</v>
      </c>
      <c r="F27" s="25" t="s">
        <v>46</v>
      </c>
      <c r="G27" s="45" t="s">
        <v>1714</v>
      </c>
      <c r="H27" s="45" t="s">
        <v>1715</v>
      </c>
      <c r="I27" s="45" t="s">
        <v>1716</v>
      </c>
      <c r="J27" s="45" t="s">
        <v>1717</v>
      </c>
      <c r="K27" s="45" t="s">
        <v>1718</v>
      </c>
      <c r="L27" s="45" t="s">
        <v>1711</v>
      </c>
      <c r="M27" s="45" t="s">
        <v>1712</v>
      </c>
      <c r="N27" s="45" t="s">
        <v>40</v>
      </c>
      <c r="O27" s="45" t="s">
        <v>40</v>
      </c>
      <c r="P27" s="25" t="s">
        <v>41</v>
      </c>
      <c r="Q27" s="56" t="s">
        <v>112</v>
      </c>
      <c r="R27" s="25" t="s">
        <v>43</v>
      </c>
      <c r="S27" s="25" t="s">
        <v>44</v>
      </c>
      <c r="T27" s="55" t="n">
        <v>45658</v>
      </c>
      <c r="U27" s="25" t="str">
        <f aca="false">PROPEPG[[#This Row],[Unidade]]&amp; RIGHT("000" &amp; ROW(), 3)</f>
        <v>PROPEPG027</v>
      </c>
    </row>
    <row r="28" customFormat="false" ht="13.5" hidden="false" customHeight="true" outlineLevel="0" collapsed="false">
      <c r="A28" s="75" t="s">
        <v>1636</v>
      </c>
      <c r="B28" s="23" t="n">
        <v>40000</v>
      </c>
      <c r="C28" s="23" t="n">
        <v>0</v>
      </c>
      <c r="D28" s="24" t="n">
        <v>1</v>
      </c>
      <c r="E28" s="25" t="s">
        <v>1719</v>
      </c>
      <c r="F28" s="25" t="s">
        <v>31</v>
      </c>
      <c r="G28" s="45" t="s">
        <v>1720</v>
      </c>
      <c r="H28" s="45" t="s">
        <v>1721</v>
      </c>
      <c r="I28" s="45" t="s">
        <v>1722</v>
      </c>
      <c r="J28" s="45" t="s">
        <v>1717</v>
      </c>
      <c r="K28" s="45" t="s">
        <v>1723</v>
      </c>
      <c r="L28" s="45" t="s">
        <v>1711</v>
      </c>
      <c r="M28" s="45" t="s">
        <v>1687</v>
      </c>
      <c r="N28" s="45" t="s">
        <v>40</v>
      </c>
      <c r="O28" s="45" t="s">
        <v>40</v>
      </c>
      <c r="P28" s="25" t="s">
        <v>41</v>
      </c>
      <c r="Q28" s="56" t="s">
        <v>112</v>
      </c>
      <c r="R28" s="25" t="s">
        <v>43</v>
      </c>
      <c r="S28" s="25" t="s">
        <v>44</v>
      </c>
      <c r="T28" s="55" t="n">
        <v>45658</v>
      </c>
      <c r="U28" s="25" t="str">
        <f aca="false">PROPEPG[[#This Row],[Unidade]]&amp; RIGHT("000" &amp; ROW(), 3)</f>
        <v>PROPEPG028</v>
      </c>
    </row>
    <row r="29" customFormat="false" ht="13.5" hidden="false" customHeight="true" outlineLevel="0" collapsed="false">
      <c r="A29" s="75" t="s">
        <v>1636</v>
      </c>
      <c r="B29" s="23" t="n">
        <v>0</v>
      </c>
      <c r="C29" s="23" t="n">
        <v>40000</v>
      </c>
      <c r="D29" s="24" t="n">
        <v>1</v>
      </c>
      <c r="E29" s="25" t="s">
        <v>1724</v>
      </c>
      <c r="F29" s="25" t="s">
        <v>163</v>
      </c>
      <c r="G29" s="45" t="s">
        <v>990</v>
      </c>
      <c r="H29" s="45" t="s">
        <v>1725</v>
      </c>
      <c r="I29" s="45" t="s">
        <v>1726</v>
      </c>
      <c r="J29" s="45" t="s">
        <v>1727</v>
      </c>
      <c r="K29" s="45" t="s">
        <v>1728</v>
      </c>
      <c r="L29" s="45" t="s">
        <v>1686</v>
      </c>
      <c r="M29" s="45" t="s">
        <v>1729</v>
      </c>
      <c r="N29" s="45" t="s">
        <v>39</v>
      </c>
      <c r="O29" s="45" t="s">
        <v>40</v>
      </c>
      <c r="P29" s="25" t="s">
        <v>41</v>
      </c>
      <c r="Q29" s="56" t="s">
        <v>112</v>
      </c>
      <c r="R29" s="25" t="s">
        <v>43</v>
      </c>
      <c r="S29" s="25" t="s">
        <v>44</v>
      </c>
      <c r="T29" s="55" t="n">
        <v>45658</v>
      </c>
      <c r="U29" s="25" t="str">
        <f aca="false">PROPEPG[[#This Row],[Unidade]]&amp; RIGHT("000" &amp; ROW(), 3)</f>
        <v>PROPEPG029</v>
      </c>
    </row>
    <row r="30" customFormat="false" ht="13.5" hidden="false" customHeight="true" outlineLevel="0" collapsed="false">
      <c r="A30" s="75" t="s">
        <v>1636</v>
      </c>
      <c r="B30" s="23" t="n">
        <v>0</v>
      </c>
      <c r="C30" s="23" t="n">
        <v>40000</v>
      </c>
      <c r="D30" s="24" t="n">
        <v>1</v>
      </c>
      <c r="E30" s="25" t="s">
        <v>1724</v>
      </c>
      <c r="F30" s="25" t="s">
        <v>179</v>
      </c>
      <c r="G30" s="45" t="s">
        <v>990</v>
      </c>
      <c r="H30" s="45" t="s">
        <v>1725</v>
      </c>
      <c r="I30" s="45" t="s">
        <v>1730</v>
      </c>
      <c r="J30" s="45" t="s">
        <v>1731</v>
      </c>
      <c r="K30" s="45" t="s">
        <v>1728</v>
      </c>
      <c r="L30" s="45" t="s">
        <v>1686</v>
      </c>
      <c r="M30" s="45" t="s">
        <v>1729</v>
      </c>
      <c r="N30" s="45" t="s">
        <v>40</v>
      </c>
      <c r="O30" s="45" t="s">
        <v>40</v>
      </c>
      <c r="P30" s="25" t="s">
        <v>41</v>
      </c>
      <c r="Q30" s="56" t="s">
        <v>112</v>
      </c>
      <c r="R30" s="25" t="s">
        <v>43</v>
      </c>
      <c r="S30" s="25" t="s">
        <v>44</v>
      </c>
      <c r="T30" s="55" t="n">
        <v>45658</v>
      </c>
      <c r="U30" s="25" t="str">
        <f aca="false">PROPEPG[[#This Row],[Unidade]]&amp; RIGHT("000" &amp; ROW(), 3)</f>
        <v>PROPEPG030</v>
      </c>
    </row>
    <row r="31" customFormat="false" ht="13.5" hidden="false" customHeight="true" outlineLevel="0" collapsed="false">
      <c r="A31" s="75" t="s">
        <v>1636</v>
      </c>
      <c r="B31" s="23" t="n">
        <v>0</v>
      </c>
      <c r="C31" s="23" t="n">
        <v>10000</v>
      </c>
      <c r="D31" s="24" t="n">
        <v>1</v>
      </c>
      <c r="E31" s="25" t="s">
        <v>1724</v>
      </c>
      <c r="F31" s="25" t="s">
        <v>46</v>
      </c>
      <c r="G31" s="45" t="s">
        <v>1732</v>
      </c>
      <c r="H31" s="45" t="s">
        <v>1725</v>
      </c>
      <c r="I31" s="45" t="s">
        <v>1733</v>
      </c>
      <c r="J31" s="45" t="s">
        <v>1734</v>
      </c>
      <c r="K31" s="45" t="s">
        <v>1728</v>
      </c>
      <c r="L31" s="45" t="s">
        <v>1686</v>
      </c>
      <c r="M31" s="45" t="s">
        <v>1729</v>
      </c>
      <c r="N31" s="45" t="s">
        <v>1085</v>
      </c>
      <c r="O31" s="45" t="s">
        <v>40</v>
      </c>
      <c r="P31" s="25" t="s">
        <v>41</v>
      </c>
      <c r="Q31" s="56" t="s">
        <v>112</v>
      </c>
      <c r="R31" s="25" t="s">
        <v>43</v>
      </c>
      <c r="S31" s="25" t="s">
        <v>44</v>
      </c>
      <c r="T31" s="55" t="n">
        <v>45658</v>
      </c>
      <c r="U31" s="25" t="str">
        <f aca="false">PROPEPG[[#This Row],[Unidade]]&amp; RIGHT("000" &amp; ROW(), 3)</f>
        <v>PROPEPG031</v>
      </c>
    </row>
    <row r="32" customFormat="false" ht="13.5" hidden="false" customHeight="true" outlineLevel="0" collapsed="false">
      <c r="A32" s="75" t="s">
        <v>1636</v>
      </c>
      <c r="B32" s="23" t="n">
        <v>24000</v>
      </c>
      <c r="C32" s="23" t="n">
        <v>0</v>
      </c>
      <c r="D32" s="24" t="n">
        <v>3</v>
      </c>
      <c r="E32" s="25" t="s">
        <v>1724</v>
      </c>
      <c r="F32" s="25" t="s">
        <v>31</v>
      </c>
      <c r="G32" s="45" t="s">
        <v>1735</v>
      </c>
      <c r="H32" s="45" t="s">
        <v>1725</v>
      </c>
      <c r="I32" s="45" t="s">
        <v>1736</v>
      </c>
      <c r="J32" s="45" t="s">
        <v>1737</v>
      </c>
      <c r="K32" s="45" t="s">
        <v>1728</v>
      </c>
      <c r="L32" s="45" t="s">
        <v>1686</v>
      </c>
      <c r="M32" s="45" t="s">
        <v>1729</v>
      </c>
      <c r="N32" s="45" t="s">
        <v>1085</v>
      </c>
      <c r="O32" s="45" t="s">
        <v>40</v>
      </c>
      <c r="P32" s="25" t="s">
        <v>41</v>
      </c>
      <c r="Q32" s="56" t="s">
        <v>112</v>
      </c>
      <c r="R32" s="25" t="s">
        <v>43</v>
      </c>
      <c r="S32" s="25" t="s">
        <v>44</v>
      </c>
      <c r="T32" s="55" t="n">
        <v>45658</v>
      </c>
      <c r="U32" s="25" t="str">
        <f aca="false">PROPEPG[[#This Row],[Unidade]]&amp; RIGHT("000" &amp; ROW(), 3)</f>
        <v>PROPEPG032</v>
      </c>
    </row>
    <row r="33" customFormat="false" ht="13.5" hidden="false" customHeight="true" outlineLevel="0" collapsed="false">
      <c r="A33" s="75" t="s">
        <v>1636</v>
      </c>
      <c r="B33" s="23" t="n">
        <v>0</v>
      </c>
      <c r="C33" s="23" t="n">
        <v>717900</v>
      </c>
      <c r="D33" s="24" t="n">
        <v>1</v>
      </c>
      <c r="E33" s="25" t="s">
        <v>1738</v>
      </c>
      <c r="F33" s="25" t="s">
        <v>31</v>
      </c>
      <c r="G33" s="45" t="s">
        <v>1739</v>
      </c>
      <c r="H33" s="45" t="s">
        <v>1740</v>
      </c>
      <c r="I33" s="45" t="s">
        <v>1741</v>
      </c>
      <c r="J33" s="45" t="s">
        <v>1742</v>
      </c>
      <c r="K33" s="45" t="s">
        <v>1743</v>
      </c>
      <c r="L33" s="45" t="s">
        <v>1744</v>
      </c>
      <c r="M33" s="45" t="s">
        <v>1676</v>
      </c>
      <c r="N33" s="45" t="s">
        <v>1745</v>
      </c>
      <c r="O33" s="45" t="s">
        <v>40</v>
      </c>
      <c r="P33" s="25" t="s">
        <v>41</v>
      </c>
      <c r="Q33" s="76" t="s">
        <v>112</v>
      </c>
      <c r="R33" s="25" t="s">
        <v>43</v>
      </c>
      <c r="S33" s="25" t="s">
        <v>136</v>
      </c>
      <c r="T33" s="55" t="n">
        <v>45658</v>
      </c>
      <c r="U33" s="25" t="str">
        <f aca="false">PROPEPG[[#This Row],[Unidade]]&amp; RIGHT("000" &amp; ROW(), 3)</f>
        <v>PROPEPG033</v>
      </c>
    </row>
    <row r="34" customFormat="false" ht="13.5" hidden="false" customHeight="true" outlineLevel="0" collapsed="false">
      <c r="A34" s="75" t="s">
        <v>1636</v>
      </c>
      <c r="B34" s="23" t="n">
        <v>0</v>
      </c>
      <c r="C34" s="23" t="n">
        <v>184600</v>
      </c>
      <c r="D34" s="24" t="n">
        <v>1</v>
      </c>
      <c r="E34" s="25" t="s">
        <v>1738</v>
      </c>
      <c r="F34" s="25" t="s">
        <v>31</v>
      </c>
      <c r="G34" s="77" t="s">
        <v>1746</v>
      </c>
      <c r="H34" s="77" t="s">
        <v>1746</v>
      </c>
      <c r="I34" s="77" t="s">
        <v>1746</v>
      </c>
      <c r="J34" s="77" t="s">
        <v>1746</v>
      </c>
      <c r="K34" s="77" t="s">
        <v>1746</v>
      </c>
      <c r="L34" s="77" t="s">
        <v>1746</v>
      </c>
      <c r="M34" s="77" t="s">
        <v>1746</v>
      </c>
      <c r="N34" s="77" t="s">
        <v>1746</v>
      </c>
      <c r="O34" s="77" t="s">
        <v>1746</v>
      </c>
      <c r="P34" s="25" t="s">
        <v>41</v>
      </c>
      <c r="Q34" s="76" t="s">
        <v>112</v>
      </c>
      <c r="R34" s="25" t="s">
        <v>43</v>
      </c>
      <c r="S34" s="25" t="s">
        <v>136</v>
      </c>
      <c r="T34" s="55" t="n">
        <v>45658</v>
      </c>
      <c r="U34" s="25" t="str">
        <f aca="false">PROPEPG[[#This Row],[Unidade]]&amp; RIGHT("000" &amp; ROW(), 3)</f>
        <v>PROPEPG034</v>
      </c>
    </row>
    <row r="35" customFormat="false" ht="13.5" hidden="false" customHeight="true" outlineLevel="0" collapsed="false">
      <c r="A35" s="75" t="s">
        <v>1636</v>
      </c>
      <c r="B35" s="23" t="n">
        <v>0</v>
      </c>
      <c r="C35" s="23" t="n">
        <v>80000</v>
      </c>
      <c r="D35" s="24" t="n">
        <v>1</v>
      </c>
      <c r="E35" s="25" t="s">
        <v>1738</v>
      </c>
      <c r="F35" s="25" t="s">
        <v>267</v>
      </c>
      <c r="G35" s="77" t="s">
        <v>1746</v>
      </c>
      <c r="H35" s="77" t="s">
        <v>1746</v>
      </c>
      <c r="I35" s="77" t="s">
        <v>1746</v>
      </c>
      <c r="J35" s="77" t="s">
        <v>1746</v>
      </c>
      <c r="K35" s="77" t="s">
        <v>1746</v>
      </c>
      <c r="L35" s="77" t="s">
        <v>1746</v>
      </c>
      <c r="M35" s="77" t="s">
        <v>1746</v>
      </c>
      <c r="N35" s="77" t="s">
        <v>1746</v>
      </c>
      <c r="O35" s="77" t="s">
        <v>1746</v>
      </c>
      <c r="P35" s="25" t="s">
        <v>276</v>
      </c>
      <c r="Q35" s="76" t="s">
        <v>112</v>
      </c>
      <c r="R35" s="25" t="s">
        <v>43</v>
      </c>
      <c r="S35" s="25" t="s">
        <v>136</v>
      </c>
      <c r="T35" s="55" t="n">
        <v>45658</v>
      </c>
      <c r="U35" s="25" t="str">
        <f aca="false">PROPEPG[[#This Row],[Unidade]]&amp; RIGHT("000" &amp; ROW(), 3)</f>
        <v>PROPEPG035</v>
      </c>
    </row>
    <row r="36" customFormat="false" ht="13.5" hidden="false" customHeight="true" outlineLevel="0" collapsed="false">
      <c r="A36" s="75" t="s">
        <v>1636</v>
      </c>
      <c r="B36" s="23" t="n">
        <v>172000</v>
      </c>
      <c r="C36" s="23" t="n">
        <v>0</v>
      </c>
      <c r="D36" s="24" t="n">
        <v>1</v>
      </c>
      <c r="E36" s="25" t="s">
        <v>1747</v>
      </c>
      <c r="F36" s="25" t="s">
        <v>144</v>
      </c>
      <c r="G36" s="45" t="s">
        <v>1748</v>
      </c>
      <c r="H36" s="45" t="s">
        <v>1749</v>
      </c>
      <c r="I36" s="45" t="s">
        <v>1672</v>
      </c>
      <c r="J36" s="45" t="s">
        <v>1750</v>
      </c>
      <c r="K36" s="45" t="s">
        <v>1674</v>
      </c>
      <c r="L36" s="45" t="s">
        <v>1711</v>
      </c>
      <c r="M36" s="45" t="s">
        <v>1687</v>
      </c>
      <c r="N36" s="45" t="s">
        <v>40</v>
      </c>
      <c r="O36" s="45" t="s">
        <v>40</v>
      </c>
      <c r="P36" s="25" t="s">
        <v>276</v>
      </c>
      <c r="Q36" s="56" t="s">
        <v>112</v>
      </c>
      <c r="R36" s="25" t="s">
        <v>43</v>
      </c>
      <c r="S36" s="25" t="s">
        <v>44</v>
      </c>
      <c r="T36" s="55" t="n">
        <v>45658</v>
      </c>
      <c r="U36" s="25" t="str">
        <f aca="false">PROPEPG[[#This Row],[Unidade]]&amp; RIGHT("000" &amp; ROW(), 3)</f>
        <v>PROPEPG036</v>
      </c>
    </row>
    <row r="37" customFormat="false" ht="13.5" hidden="false" customHeight="true" outlineLevel="0" collapsed="false">
      <c r="A37" s="75" t="s">
        <v>1636</v>
      </c>
      <c r="B37" s="23" t="n">
        <v>172000</v>
      </c>
      <c r="C37" s="23" t="n">
        <v>0</v>
      </c>
      <c r="D37" s="24" t="n">
        <v>1</v>
      </c>
      <c r="E37" s="25" t="s">
        <v>1747</v>
      </c>
      <c r="F37" s="25" t="s">
        <v>267</v>
      </c>
      <c r="G37" s="45" t="s">
        <v>1748</v>
      </c>
      <c r="H37" s="45" t="s">
        <v>1749</v>
      </c>
      <c r="I37" s="45" t="s">
        <v>1672</v>
      </c>
      <c r="J37" s="45" t="s">
        <v>1750</v>
      </c>
      <c r="K37" s="45" t="s">
        <v>1674</v>
      </c>
      <c r="L37" s="45" t="s">
        <v>1711</v>
      </c>
      <c r="M37" s="45" t="s">
        <v>1687</v>
      </c>
      <c r="N37" s="45" t="s">
        <v>40</v>
      </c>
      <c r="O37" s="45" t="s">
        <v>40</v>
      </c>
      <c r="P37" s="25" t="s">
        <v>41</v>
      </c>
      <c r="Q37" s="56" t="s">
        <v>112</v>
      </c>
      <c r="R37" s="25" t="s">
        <v>43</v>
      </c>
      <c r="S37" s="25" t="s">
        <v>44</v>
      </c>
      <c r="T37" s="55" t="n">
        <v>45658</v>
      </c>
      <c r="U37" s="25" t="str">
        <f aca="false">PROPEPG[[#This Row],[Unidade]]&amp; RIGHT("000" &amp; ROW(), 3)</f>
        <v>PROPEPG037</v>
      </c>
    </row>
    <row r="38" customFormat="false" ht="13.5" hidden="false" customHeight="true" outlineLevel="0" collapsed="false">
      <c r="A38" s="75" t="s">
        <v>1636</v>
      </c>
      <c r="B38" s="23" t="n">
        <v>0</v>
      </c>
      <c r="C38" s="23" t="n">
        <v>5000</v>
      </c>
      <c r="D38" s="24" t="n">
        <v>1</v>
      </c>
      <c r="E38" s="25" t="s">
        <v>1751</v>
      </c>
      <c r="F38" s="25" t="s">
        <v>179</v>
      </c>
      <c r="G38" s="45" t="s">
        <v>1752</v>
      </c>
      <c r="H38" s="45" t="s">
        <v>1753</v>
      </c>
      <c r="I38" s="45" t="s">
        <v>1754</v>
      </c>
      <c r="J38" s="45" t="s">
        <v>1755</v>
      </c>
      <c r="K38" s="45" t="s">
        <v>1756</v>
      </c>
      <c r="L38" s="45" t="s">
        <v>1757</v>
      </c>
      <c r="M38" s="45" t="s">
        <v>40</v>
      </c>
      <c r="N38" s="45" t="s">
        <v>1758</v>
      </c>
      <c r="O38" s="45" t="s">
        <v>40</v>
      </c>
      <c r="P38" s="25" t="s">
        <v>41</v>
      </c>
      <c r="Q38" s="56" t="s">
        <v>112</v>
      </c>
      <c r="R38" s="25" t="s">
        <v>43</v>
      </c>
      <c r="S38" s="25" t="s">
        <v>44</v>
      </c>
      <c r="T38" s="55" t="n">
        <v>45658</v>
      </c>
      <c r="U38" s="25" t="str">
        <f aca="false">PROPEPG[[#This Row],[Unidade]]&amp; RIGHT("000" &amp; ROW(), 3)</f>
        <v>PROPEPG038</v>
      </c>
    </row>
    <row r="39" customFormat="false" ht="13.5" hidden="false" customHeight="true" outlineLevel="0" collapsed="false">
      <c r="A39" s="75" t="s">
        <v>1636</v>
      </c>
      <c r="B39" s="23" t="n">
        <v>0</v>
      </c>
      <c r="C39" s="23" t="n">
        <v>2500</v>
      </c>
      <c r="D39" s="24" t="n">
        <v>1</v>
      </c>
      <c r="E39" s="25" t="s">
        <v>1751</v>
      </c>
      <c r="F39" s="25" t="s">
        <v>194</v>
      </c>
      <c r="G39" s="45" t="s">
        <v>1752</v>
      </c>
      <c r="H39" s="45" t="s">
        <v>1753</v>
      </c>
      <c r="I39" s="45" t="s">
        <v>1754</v>
      </c>
      <c r="J39" s="45" t="s">
        <v>1755</v>
      </c>
      <c r="K39" s="45" t="s">
        <v>1756</v>
      </c>
      <c r="L39" s="45" t="s">
        <v>1757</v>
      </c>
      <c r="M39" s="45" t="s">
        <v>40</v>
      </c>
      <c r="N39" s="45" t="s">
        <v>1758</v>
      </c>
      <c r="O39" s="45" t="s">
        <v>40</v>
      </c>
      <c r="P39" s="25" t="s">
        <v>41</v>
      </c>
      <c r="Q39" s="56" t="s">
        <v>112</v>
      </c>
      <c r="R39" s="25" t="s">
        <v>43</v>
      </c>
      <c r="S39" s="25" t="s">
        <v>44</v>
      </c>
      <c r="T39" s="55" t="n">
        <v>45658</v>
      </c>
      <c r="U39" s="25" t="str">
        <f aca="false">PROPEPG[[#This Row],[Unidade]]&amp; RIGHT("000" &amp; ROW(), 3)</f>
        <v>PROPEPG039</v>
      </c>
    </row>
    <row r="40" customFormat="false" ht="13.5" hidden="false" customHeight="true" outlineLevel="0" collapsed="false">
      <c r="A40" s="75" t="s">
        <v>1636</v>
      </c>
      <c r="B40" s="23" t="n">
        <v>0</v>
      </c>
      <c r="C40" s="23" t="n">
        <v>2500</v>
      </c>
      <c r="D40" s="24" t="n">
        <v>1</v>
      </c>
      <c r="E40" s="25" t="s">
        <v>1751</v>
      </c>
      <c r="F40" s="25" t="s">
        <v>163</v>
      </c>
      <c r="G40" s="45" t="s">
        <v>1752</v>
      </c>
      <c r="H40" s="45" t="s">
        <v>1753</v>
      </c>
      <c r="I40" s="45" t="s">
        <v>1754</v>
      </c>
      <c r="J40" s="45" t="s">
        <v>1755</v>
      </c>
      <c r="K40" s="45" t="s">
        <v>1756</v>
      </c>
      <c r="L40" s="45" t="s">
        <v>1757</v>
      </c>
      <c r="M40" s="45" t="s">
        <v>40</v>
      </c>
      <c r="N40" s="45" t="s">
        <v>1758</v>
      </c>
      <c r="O40" s="45" t="s">
        <v>40</v>
      </c>
      <c r="P40" s="25" t="s">
        <v>41</v>
      </c>
      <c r="Q40" s="56" t="s">
        <v>112</v>
      </c>
      <c r="R40" s="25" t="s">
        <v>43</v>
      </c>
      <c r="S40" s="25" t="s">
        <v>44</v>
      </c>
      <c r="T40" s="55" t="n">
        <v>45658</v>
      </c>
      <c r="U40" s="25" t="str">
        <f aca="false">PROPEPG[[#This Row],[Unidade]]&amp; RIGHT("000" &amp; ROW(), 3)</f>
        <v>PROPEPG040</v>
      </c>
    </row>
    <row r="41" customFormat="false" ht="13.5" hidden="false" customHeight="true" outlineLevel="0" collapsed="false">
      <c r="A41" s="75" t="s">
        <v>1636</v>
      </c>
      <c r="B41" s="23" t="n">
        <v>0</v>
      </c>
      <c r="C41" s="23" t="n">
        <v>2500</v>
      </c>
      <c r="D41" s="24" t="n">
        <v>1</v>
      </c>
      <c r="E41" s="25" t="s">
        <v>1751</v>
      </c>
      <c r="F41" s="25" t="s">
        <v>194</v>
      </c>
      <c r="G41" s="45" t="s">
        <v>1759</v>
      </c>
      <c r="H41" s="45" t="s">
        <v>1760</v>
      </c>
      <c r="I41" s="45" t="s">
        <v>1761</v>
      </c>
      <c r="J41" s="45" t="s">
        <v>1762</v>
      </c>
      <c r="K41" s="45" t="s">
        <v>1756</v>
      </c>
      <c r="L41" s="45" t="s">
        <v>1757</v>
      </c>
      <c r="M41" s="45" t="s">
        <v>40</v>
      </c>
      <c r="N41" s="45" t="s">
        <v>1763</v>
      </c>
      <c r="O41" s="45" t="s">
        <v>40</v>
      </c>
      <c r="P41" s="25" t="s">
        <v>41</v>
      </c>
      <c r="Q41" s="56" t="s">
        <v>112</v>
      </c>
      <c r="R41" s="25" t="s">
        <v>43</v>
      </c>
      <c r="S41" s="25" t="s">
        <v>44</v>
      </c>
      <c r="T41" s="55" t="n">
        <v>45658</v>
      </c>
      <c r="U41" s="25" t="str">
        <f aca="false">PROPEPG[[#This Row],[Unidade]]&amp; RIGHT("000" &amp; ROW(), 3)</f>
        <v>PROPEPG041</v>
      </c>
    </row>
    <row r="42" customFormat="false" ht="13.5" hidden="false" customHeight="true" outlineLevel="0" collapsed="false">
      <c r="A42" s="75" t="s">
        <v>1636</v>
      </c>
      <c r="B42" s="23" t="n">
        <v>0</v>
      </c>
      <c r="C42" s="23" t="n">
        <v>2500</v>
      </c>
      <c r="D42" s="24" t="n">
        <v>1</v>
      </c>
      <c r="E42" s="25" t="s">
        <v>1751</v>
      </c>
      <c r="F42" s="25" t="s">
        <v>163</v>
      </c>
      <c r="G42" s="45" t="s">
        <v>1759</v>
      </c>
      <c r="H42" s="45" t="s">
        <v>1760</v>
      </c>
      <c r="I42" s="45" t="s">
        <v>1761</v>
      </c>
      <c r="J42" s="45" t="s">
        <v>1762</v>
      </c>
      <c r="K42" s="45" t="s">
        <v>1756</v>
      </c>
      <c r="L42" s="45" t="s">
        <v>1757</v>
      </c>
      <c r="M42" s="45" t="s">
        <v>40</v>
      </c>
      <c r="N42" s="45" t="s">
        <v>1763</v>
      </c>
      <c r="O42" s="45" t="s">
        <v>40</v>
      </c>
      <c r="P42" s="25" t="s">
        <v>41</v>
      </c>
      <c r="Q42" s="56" t="s">
        <v>112</v>
      </c>
      <c r="R42" s="25" t="s">
        <v>43</v>
      </c>
      <c r="S42" s="25" t="s">
        <v>44</v>
      </c>
      <c r="T42" s="55" t="n">
        <v>45658</v>
      </c>
      <c r="U42" s="25" t="str">
        <f aca="false">PROPEPG[[#This Row],[Unidade]]&amp; RIGHT("000" &amp; ROW(), 3)</f>
        <v>PROPEPG042</v>
      </c>
    </row>
    <row r="43" customFormat="false" ht="13.5" hidden="false" customHeight="true" outlineLevel="0" collapsed="false">
      <c r="A43" s="75" t="s">
        <v>1636</v>
      </c>
      <c r="B43" s="23" t="n">
        <v>92400</v>
      </c>
      <c r="C43" s="23" t="n">
        <v>40000</v>
      </c>
      <c r="D43" s="24" t="n">
        <v>3</v>
      </c>
      <c r="E43" s="25" t="s">
        <v>1764</v>
      </c>
      <c r="F43" s="25" t="s">
        <v>31</v>
      </c>
      <c r="G43" s="45" t="s">
        <v>964</v>
      </c>
      <c r="H43" s="45" t="s">
        <v>965</v>
      </c>
      <c r="I43" s="45" t="s">
        <v>966</v>
      </c>
      <c r="J43" s="45" t="s">
        <v>967</v>
      </c>
      <c r="K43" s="45" t="s">
        <v>968</v>
      </c>
      <c r="L43" s="45" t="s">
        <v>40</v>
      </c>
      <c r="M43" s="45" t="s">
        <v>40</v>
      </c>
      <c r="N43" s="45" t="s">
        <v>909</v>
      </c>
      <c r="O43" s="45" t="s">
        <v>40</v>
      </c>
      <c r="P43" s="25" t="s">
        <v>41</v>
      </c>
      <c r="Q43" s="78" t="s">
        <v>112</v>
      </c>
      <c r="R43" s="25" t="s">
        <v>43</v>
      </c>
      <c r="S43" s="25" t="s">
        <v>44</v>
      </c>
      <c r="T43" s="55" t="n">
        <v>45747</v>
      </c>
      <c r="U43" s="25" t="str">
        <f aca="false">PROPEPG[[#This Row],[Unidade]]&amp; RIGHT("000" &amp; ROW(), 3)</f>
        <v>PROPEPG043</v>
      </c>
    </row>
    <row r="44" customFormat="false" ht="13.5" hidden="false" customHeight="true" outlineLevel="0" collapsed="false">
      <c r="A44" s="75" t="s">
        <v>1636</v>
      </c>
      <c r="B44" s="23"/>
      <c r="C44" s="23"/>
      <c r="D44" s="24"/>
      <c r="G44" s="45"/>
      <c r="H44" s="45"/>
      <c r="I44" s="45"/>
      <c r="J44" s="45"/>
      <c r="K44" s="45"/>
      <c r="L44" s="45"/>
      <c r="M44" s="45"/>
      <c r="N44" s="45"/>
      <c r="O44" s="45"/>
      <c r="U44" s="25" t="str">
        <f aca="false">PROPEPG[[#This Row],[Unidade]]&amp; RIGHT("000" &amp; ROW(), 3)</f>
        <v>PROPEPG044</v>
      </c>
    </row>
    <row r="45" customFormat="false" ht="13.5" hidden="false" customHeight="true" outlineLevel="0" collapsed="false">
      <c r="A45" s="75" t="s">
        <v>1636</v>
      </c>
      <c r="B45" s="23"/>
      <c r="C45" s="23"/>
      <c r="D45" s="24"/>
      <c r="G45" s="45"/>
      <c r="H45" s="45"/>
      <c r="I45" s="45"/>
      <c r="J45" s="45"/>
      <c r="K45" s="45"/>
      <c r="L45" s="45"/>
      <c r="M45" s="45"/>
      <c r="N45" s="45"/>
      <c r="O45" s="45"/>
      <c r="U45" s="25" t="str">
        <f aca="false">PROPEPG[[#This Row],[Unidade]]&amp; RIGHT("000" &amp; ROW(), 3)</f>
        <v>PROPEPG045</v>
      </c>
    </row>
    <row r="46" customFormat="false" ht="13.5" hidden="false" customHeight="true" outlineLevel="0" collapsed="false">
      <c r="A46" s="75" t="s">
        <v>1636</v>
      </c>
      <c r="B46" s="23"/>
      <c r="C46" s="23"/>
      <c r="D46" s="24"/>
      <c r="G46" s="45"/>
      <c r="H46" s="45"/>
      <c r="I46" s="45"/>
      <c r="J46" s="45"/>
      <c r="K46" s="45"/>
      <c r="L46" s="45"/>
      <c r="M46" s="45"/>
      <c r="N46" s="45"/>
      <c r="O46" s="45"/>
      <c r="U46" s="25" t="str">
        <f aca="false">PROPEPG[[#This Row],[Unidade]]&amp; RIGHT("000" &amp; ROW(), 3)</f>
        <v>PROPEPG046</v>
      </c>
    </row>
    <row r="47" customFormat="false" ht="13.5" hidden="false" customHeight="true" outlineLevel="0" collapsed="false">
      <c r="A47" s="75" t="s">
        <v>1636</v>
      </c>
      <c r="B47" s="23"/>
      <c r="C47" s="23"/>
      <c r="D47" s="24"/>
      <c r="G47" s="45"/>
      <c r="H47" s="45"/>
      <c r="I47" s="45"/>
      <c r="J47" s="45"/>
      <c r="K47" s="45"/>
      <c r="L47" s="45"/>
      <c r="M47" s="45"/>
      <c r="N47" s="45"/>
      <c r="O47" s="45"/>
      <c r="U47" s="25" t="str">
        <f aca="false">PROPEPG[[#This Row],[Unidade]]&amp; RIGHT("000" &amp; ROW(), 3)</f>
        <v>PROPEPG047</v>
      </c>
    </row>
    <row r="48" customFormat="false" ht="13.5" hidden="false" customHeight="true" outlineLevel="0" collapsed="false">
      <c r="A48" s="75" t="s">
        <v>1636</v>
      </c>
      <c r="B48" s="23"/>
      <c r="C48" s="23"/>
      <c r="D48" s="24"/>
      <c r="G48" s="45"/>
      <c r="H48" s="45"/>
      <c r="I48" s="45"/>
      <c r="J48" s="45"/>
      <c r="K48" s="45"/>
      <c r="L48" s="45"/>
      <c r="M48" s="45"/>
      <c r="N48" s="45"/>
      <c r="O48" s="45"/>
      <c r="U48" s="25" t="str">
        <f aca="false">PROPEPG[[#This Row],[Unidade]]&amp; RIGHT("000" &amp; ROW(), 3)</f>
        <v>PROPEPG048</v>
      </c>
    </row>
    <row r="49" customFormat="false" ht="13.5" hidden="false" customHeight="true" outlineLevel="0" collapsed="false">
      <c r="A49" s="75" t="s">
        <v>1636</v>
      </c>
      <c r="B49" s="23"/>
      <c r="C49" s="23"/>
      <c r="D49" s="24"/>
      <c r="G49" s="45"/>
      <c r="H49" s="45"/>
      <c r="I49" s="45"/>
      <c r="J49" s="45"/>
      <c r="K49" s="45"/>
      <c r="L49" s="45"/>
      <c r="M49" s="45"/>
      <c r="N49" s="45"/>
      <c r="O49" s="45"/>
      <c r="U49" s="25" t="str">
        <f aca="false">PROPEPG[[#This Row],[Unidade]]&amp; RIGHT("000" &amp; ROW(), 3)</f>
        <v>PROPEPG049</v>
      </c>
    </row>
    <row r="50" customFormat="false" ht="13.5" hidden="false" customHeight="true" outlineLevel="0" collapsed="false">
      <c r="A50" s="75" t="s">
        <v>1636</v>
      </c>
      <c r="B50" s="23"/>
      <c r="C50" s="23"/>
      <c r="D50" s="24"/>
      <c r="G50" s="45"/>
      <c r="H50" s="45"/>
      <c r="I50" s="45"/>
      <c r="J50" s="45"/>
      <c r="K50" s="45"/>
      <c r="L50" s="45"/>
      <c r="M50" s="45"/>
      <c r="N50" s="45"/>
      <c r="O50" s="45"/>
      <c r="U50" s="25" t="str">
        <f aca="false">PROPEPG[[#This Row],[Unidade]]&amp; RIGHT("000" &amp; ROW(), 3)</f>
        <v>PROPEPG050</v>
      </c>
    </row>
  </sheetData>
  <mergeCells count="2">
    <mergeCell ref="E1:K1"/>
    <mergeCell ref="P1:T1"/>
  </mergeCells>
  <conditionalFormatting sqref="B1">
    <cfRule type="cellIs" priority="2" operator="lessThan" aboveAverage="0" equalAverage="0" bottom="0" percent="0" rank="0" text="" dxfId="137">
      <formula>0</formula>
    </cfRule>
  </conditionalFormatting>
  <conditionalFormatting sqref="C1">
    <cfRule type="cellIs" priority="3" operator="lessThan" aboveAverage="0" equalAverage="0" bottom="0" percent="0" rank="0" text="" dxfId="138">
      <formula>0</formula>
    </cfRule>
  </conditionalFormatting>
  <conditionalFormatting sqref="D3:D50">
    <cfRule type="cellIs" priority="4" operator="equal" aboveAverage="0" equalAverage="0" bottom="0" percent="0" rank="0" text="" dxfId="139">
      <formula>3</formula>
    </cfRule>
    <cfRule type="cellIs" priority="5" operator="equal" aboveAverage="0" equalAverage="0" bottom="0" percent="0" rank="0" text="" dxfId="140">
      <formula>2</formula>
    </cfRule>
    <cfRule type="cellIs" priority="6" operator="equal" aboveAverage="0" equalAverage="0" bottom="0" percent="0" rank="0" text="" dxfId="141">
      <formula>1</formula>
    </cfRule>
  </conditionalFormatting>
  <conditionalFormatting sqref="E3:E50">
    <cfRule type="expression" priority="7" aboveAverage="0" equalAverage="0" bottom="0" percent="0" rank="0" text="" dxfId="142">
      <formula>$D3=""</formula>
    </cfRule>
    <cfRule type="expression" priority="8" aboveAverage="0" equalAverage="0" bottom="0" percent="0" rank="0" text="" dxfId="143">
      <formula>$C3=0</formula>
    </cfRule>
    <cfRule type="expression" priority="9" aboveAverage="0" equalAverage="0" bottom="0" percent="0" rank="0" text="" dxfId="144">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6"/>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O39" colorId="64" zoomScale="180" zoomScaleNormal="180" zoomScalePageLayoutView="100" workbookViewId="0">
      <selection pane="topLeft" activeCell="O39" activeCellId="0" sqref="O39"/>
    </sheetView>
  </sheetViews>
  <sheetFormatPr defaultColWidth="15.65234375" defaultRowHeight="13.5" zeroHeight="false" outlineLevelRow="0" outlineLevelCol="0"/>
  <cols>
    <col collapsed="false" customWidth="false" hidden="false" outlineLevel="0" max="1" min="1" style="1" width="15.63"/>
    <col collapsed="false" customWidth="false" hidden="false" outlineLevel="0" max="3" min="2" style="2" width="15.63"/>
    <col collapsed="false" customWidth="true" hidden="false" outlineLevel="0" max="4" min="4" style="2" width="4.63"/>
    <col collapsed="false" customWidth="false" hidden="false" outlineLevel="0" max="19" min="5" style="1" width="15.63"/>
    <col collapsed="false" customWidth="false" hidden="false" outlineLevel="0" max="20" min="20" style="4" width="15.63"/>
    <col collapsed="false" customWidth="false" hidden="false" outlineLevel="0" max="1024" min="21" style="1" width="15.63"/>
  </cols>
  <sheetData>
    <row r="1" s="13" customFormat="true" ht="13.5" hidden="false" customHeight="true" outlineLevel="0" collapsed="false">
      <c r="A1" s="5" t="n">
        <v>92851.55</v>
      </c>
      <c r="B1" s="40" t="n">
        <f aca="false">SUM(B3:B99)</f>
        <v>15811.55</v>
      </c>
      <c r="C1" s="7" t="n">
        <f aca="false">A1-SUM(C3:C99)</f>
        <v>0</v>
      </c>
      <c r="D1" s="8" t="s">
        <v>0</v>
      </c>
      <c r="E1" s="9" t="s">
        <v>1</v>
      </c>
      <c r="F1" s="9"/>
      <c r="G1" s="9"/>
      <c r="H1" s="9"/>
      <c r="I1" s="9"/>
      <c r="J1" s="9"/>
      <c r="K1" s="9"/>
      <c r="L1" s="10" t="s">
        <v>2</v>
      </c>
      <c r="M1" s="10" t="s">
        <v>3</v>
      </c>
      <c r="N1" s="10" t="s">
        <v>4</v>
      </c>
      <c r="O1" s="10" t="s">
        <v>5</v>
      </c>
      <c r="P1" s="11" t="s">
        <v>6</v>
      </c>
      <c r="Q1" s="11"/>
      <c r="R1" s="11"/>
      <c r="S1" s="11"/>
      <c r="T1" s="11"/>
      <c r="U1" s="12" t="s">
        <v>7</v>
      </c>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1765</v>
      </c>
      <c r="B3" s="23" t="n">
        <v>0</v>
      </c>
      <c r="C3" s="23" t="n">
        <v>25000</v>
      </c>
      <c r="D3" s="24" t="n">
        <v>1</v>
      </c>
      <c r="E3" s="25" t="s">
        <v>1766</v>
      </c>
      <c r="F3" s="25" t="s">
        <v>163</v>
      </c>
      <c r="G3" s="45" t="s">
        <v>1767</v>
      </c>
      <c r="H3" s="45" t="s">
        <v>1768</v>
      </c>
      <c r="I3" s="45" t="s">
        <v>1769</v>
      </c>
      <c r="J3" s="45" t="s">
        <v>1770</v>
      </c>
      <c r="K3" s="45" t="s">
        <v>1771</v>
      </c>
      <c r="L3" s="45" t="s">
        <v>1772</v>
      </c>
      <c r="M3" s="45" t="s">
        <v>1773</v>
      </c>
      <c r="N3" s="45" t="s">
        <v>1774</v>
      </c>
      <c r="O3" s="45" t="s">
        <v>1775</v>
      </c>
      <c r="P3" s="25" t="s">
        <v>41</v>
      </c>
      <c r="Q3" s="25" t="s">
        <v>1776</v>
      </c>
      <c r="R3" s="25" t="s">
        <v>43</v>
      </c>
      <c r="S3" s="25" t="s">
        <v>44</v>
      </c>
      <c r="T3" s="55" t="n">
        <v>45659</v>
      </c>
      <c r="U3" s="25" t="str">
        <f aca="false">PROPLAN[[#This Row],[Unidade]]&amp; RIGHT("000" &amp; ROW(), 3)</f>
        <v>PROPLAN003</v>
      </c>
    </row>
    <row r="4" customFormat="false" ht="13.5" hidden="false" customHeight="true" outlineLevel="0" collapsed="false">
      <c r="A4" s="22" t="s">
        <v>1765</v>
      </c>
      <c r="B4" s="23" t="n">
        <v>0</v>
      </c>
      <c r="C4" s="23" t="n">
        <v>10000</v>
      </c>
      <c r="D4" s="24" t="n">
        <v>1</v>
      </c>
      <c r="E4" s="25" t="s">
        <v>1766</v>
      </c>
      <c r="F4" s="25" t="s">
        <v>194</v>
      </c>
      <c r="G4" s="45" t="s">
        <v>1767</v>
      </c>
      <c r="H4" s="45" t="s">
        <v>1768</v>
      </c>
      <c r="I4" s="45" t="s">
        <v>1769</v>
      </c>
      <c r="J4" s="45" t="s">
        <v>1770</v>
      </c>
      <c r="K4" s="45" t="s">
        <v>1771</v>
      </c>
      <c r="L4" s="45" t="s">
        <v>1772</v>
      </c>
      <c r="M4" s="45" t="s">
        <v>1773</v>
      </c>
      <c r="N4" s="45" t="s">
        <v>1774</v>
      </c>
      <c r="O4" s="45" t="s">
        <v>1775</v>
      </c>
      <c r="P4" s="25" t="s">
        <v>41</v>
      </c>
      <c r="Q4" s="25" t="s">
        <v>1038</v>
      </c>
      <c r="R4" s="25" t="s">
        <v>43</v>
      </c>
      <c r="S4" s="25" t="s">
        <v>44</v>
      </c>
      <c r="T4" s="55" t="n">
        <v>45659</v>
      </c>
      <c r="U4" s="25" t="str">
        <f aca="false">PROPLAN[[#This Row],[Unidade]]&amp; RIGHT("000" &amp; ROW(), 3)</f>
        <v>PROPLAN004</v>
      </c>
    </row>
    <row r="5" customFormat="false" ht="13.5" hidden="false" customHeight="true" outlineLevel="0" collapsed="false">
      <c r="A5" s="22" t="s">
        <v>1765</v>
      </c>
      <c r="B5" s="23" t="n">
        <v>0</v>
      </c>
      <c r="C5" s="23" t="n">
        <v>10000</v>
      </c>
      <c r="D5" s="24" t="n">
        <v>1</v>
      </c>
      <c r="E5" s="25" t="s">
        <v>1766</v>
      </c>
      <c r="F5" s="25" t="s">
        <v>179</v>
      </c>
      <c r="G5" s="45" t="s">
        <v>1767</v>
      </c>
      <c r="H5" s="45" t="s">
        <v>1768</v>
      </c>
      <c r="I5" s="45" t="s">
        <v>1769</v>
      </c>
      <c r="J5" s="45" t="s">
        <v>1770</v>
      </c>
      <c r="K5" s="45" t="s">
        <v>1771</v>
      </c>
      <c r="L5" s="45" t="s">
        <v>1772</v>
      </c>
      <c r="M5" s="45" t="s">
        <v>1773</v>
      </c>
      <c r="N5" s="45" t="s">
        <v>1774</v>
      </c>
      <c r="O5" s="45" t="s">
        <v>1775</v>
      </c>
      <c r="P5" s="25" t="s">
        <v>41</v>
      </c>
      <c r="Q5" s="25" t="s">
        <v>1777</v>
      </c>
      <c r="R5" s="25" t="s">
        <v>43</v>
      </c>
      <c r="S5" s="25" t="s">
        <v>44</v>
      </c>
      <c r="T5" s="55" t="n">
        <v>45659</v>
      </c>
      <c r="U5" s="25" t="str">
        <f aca="false">PROPLAN[[#This Row],[Unidade]]&amp; RIGHT("000" &amp; ROW(), 3)</f>
        <v>PROPLAN005</v>
      </c>
    </row>
    <row r="6" customFormat="false" ht="13.5" hidden="false" customHeight="true" outlineLevel="0" collapsed="false">
      <c r="A6" s="22" t="s">
        <v>1765</v>
      </c>
      <c r="B6" s="23" t="n">
        <v>0</v>
      </c>
      <c r="C6" s="23" t="n">
        <v>5000</v>
      </c>
      <c r="D6" s="24" t="n">
        <v>1</v>
      </c>
      <c r="E6" s="25" t="s">
        <v>1778</v>
      </c>
      <c r="F6" s="25" t="s">
        <v>163</v>
      </c>
      <c r="G6" s="45" t="s">
        <v>1779</v>
      </c>
      <c r="H6" s="45" t="s">
        <v>1780</v>
      </c>
      <c r="I6" s="45" t="s">
        <v>1781</v>
      </c>
      <c r="J6" s="45" t="s">
        <v>1782</v>
      </c>
      <c r="K6" s="45" t="s">
        <v>1783</v>
      </c>
      <c r="L6" s="45" t="s">
        <v>1772</v>
      </c>
      <c r="M6" s="45" t="s">
        <v>1784</v>
      </c>
      <c r="N6" s="45" t="s">
        <v>1774</v>
      </c>
      <c r="O6" s="45" t="s">
        <v>1775</v>
      </c>
      <c r="P6" s="25" t="s">
        <v>41</v>
      </c>
      <c r="Q6" s="25" t="s">
        <v>1776</v>
      </c>
      <c r="R6" s="25" t="s">
        <v>43</v>
      </c>
      <c r="S6" s="25" t="s">
        <v>44</v>
      </c>
      <c r="T6" s="55" t="n">
        <v>45659</v>
      </c>
      <c r="U6" s="25" t="str">
        <f aca="false">PROPLAN[[#This Row],[Unidade]]&amp; RIGHT("000" &amp; ROW(), 3)</f>
        <v>PROPLAN006</v>
      </c>
    </row>
    <row r="7" customFormat="false" ht="13.5" hidden="false" customHeight="true" outlineLevel="0" collapsed="false">
      <c r="A7" s="22" t="s">
        <v>1765</v>
      </c>
      <c r="B7" s="23" t="n">
        <v>0</v>
      </c>
      <c r="C7" s="23" t="n">
        <v>1500</v>
      </c>
      <c r="D7" s="24" t="n">
        <v>1</v>
      </c>
      <c r="E7" s="25" t="s">
        <v>1778</v>
      </c>
      <c r="F7" s="25" t="s">
        <v>194</v>
      </c>
      <c r="G7" s="45" t="s">
        <v>1779</v>
      </c>
      <c r="H7" s="45" t="s">
        <v>1780</v>
      </c>
      <c r="I7" s="45" t="s">
        <v>1781</v>
      </c>
      <c r="J7" s="45" t="s">
        <v>1782</v>
      </c>
      <c r="K7" s="45" t="s">
        <v>1783</v>
      </c>
      <c r="L7" s="45" t="s">
        <v>1772</v>
      </c>
      <c r="M7" s="45" t="s">
        <v>1784</v>
      </c>
      <c r="N7" s="45" t="s">
        <v>1774</v>
      </c>
      <c r="O7" s="45" t="s">
        <v>1775</v>
      </c>
      <c r="P7" s="25" t="s">
        <v>41</v>
      </c>
      <c r="Q7" s="25" t="s">
        <v>1038</v>
      </c>
      <c r="R7" s="25" t="s">
        <v>43</v>
      </c>
      <c r="S7" s="25" t="s">
        <v>44</v>
      </c>
      <c r="T7" s="55" t="n">
        <v>45659</v>
      </c>
      <c r="U7" s="25" t="str">
        <f aca="false">PROPLAN[[#This Row],[Unidade]]&amp; RIGHT("000" &amp; ROW(), 3)</f>
        <v>PROPLAN007</v>
      </c>
    </row>
    <row r="8" customFormat="false" ht="13.5" hidden="false" customHeight="true" outlineLevel="0" collapsed="false">
      <c r="A8" s="22" t="s">
        <v>1765</v>
      </c>
      <c r="B8" s="23" t="n">
        <v>0</v>
      </c>
      <c r="C8" s="23" t="n">
        <v>2162.1</v>
      </c>
      <c r="D8" s="24" t="n">
        <v>1</v>
      </c>
      <c r="E8" s="25" t="s">
        <v>1785</v>
      </c>
      <c r="F8" s="25" t="s">
        <v>267</v>
      </c>
      <c r="G8" s="45" t="s">
        <v>1786</v>
      </c>
      <c r="H8" s="45" t="s">
        <v>1787</v>
      </c>
      <c r="I8" s="45" t="s">
        <v>1788</v>
      </c>
      <c r="J8" s="45" t="s">
        <v>1789</v>
      </c>
      <c r="K8" s="45" t="s">
        <v>1790</v>
      </c>
      <c r="L8" s="45" t="s">
        <v>1791</v>
      </c>
      <c r="M8" s="45" t="s">
        <v>1792</v>
      </c>
      <c r="N8" s="45" t="s">
        <v>40</v>
      </c>
      <c r="O8" s="45" t="s">
        <v>1775</v>
      </c>
      <c r="P8" s="25" t="s">
        <v>41</v>
      </c>
      <c r="Q8" s="25" t="s">
        <v>1793</v>
      </c>
      <c r="R8" s="25" t="s">
        <v>43</v>
      </c>
      <c r="S8" s="25" t="s">
        <v>44</v>
      </c>
      <c r="T8" s="55" t="n">
        <v>45659</v>
      </c>
      <c r="U8" s="25" t="str">
        <f aca="false">PROPLAN[[#This Row],[Unidade]]&amp; RIGHT("000" &amp; ROW(), 3)</f>
        <v>PROPLAN008</v>
      </c>
    </row>
    <row r="9" customFormat="false" ht="13.5" hidden="false" customHeight="true" outlineLevel="0" collapsed="false">
      <c r="A9" s="22" t="s">
        <v>1765</v>
      </c>
      <c r="B9" s="23" t="n">
        <v>0</v>
      </c>
      <c r="C9" s="23" t="n">
        <v>4000</v>
      </c>
      <c r="D9" s="24" t="n">
        <v>1</v>
      </c>
      <c r="E9" s="25" t="s">
        <v>1794</v>
      </c>
      <c r="F9" s="25" t="s">
        <v>46</v>
      </c>
      <c r="G9" s="45" t="s">
        <v>1795</v>
      </c>
      <c r="H9" s="45" t="s">
        <v>1796</v>
      </c>
      <c r="I9" s="45" t="s">
        <v>1797</v>
      </c>
      <c r="J9" s="45" t="s">
        <v>1798</v>
      </c>
      <c r="K9" s="45" t="s">
        <v>1799</v>
      </c>
      <c r="L9" s="45" t="s">
        <v>1800</v>
      </c>
      <c r="M9" s="45" t="s">
        <v>1801</v>
      </c>
      <c r="N9" s="45" t="s">
        <v>40</v>
      </c>
      <c r="O9" s="45" t="s">
        <v>1775</v>
      </c>
      <c r="P9" s="25" t="s">
        <v>41</v>
      </c>
      <c r="Q9" s="25" t="s">
        <v>1793</v>
      </c>
      <c r="R9" s="25" t="s">
        <v>43</v>
      </c>
      <c r="S9" s="25" t="s">
        <v>44</v>
      </c>
      <c r="T9" s="55" t="n">
        <v>45659</v>
      </c>
      <c r="U9" s="25" t="str">
        <f aca="false">PROPLAN[[#This Row],[Unidade]]&amp; RIGHT("000" &amp; ROW(), 3)</f>
        <v>PROPLAN009</v>
      </c>
    </row>
    <row r="10" customFormat="false" ht="13.5" hidden="false" customHeight="true" outlineLevel="0" collapsed="false">
      <c r="A10" s="22" t="s">
        <v>1765</v>
      </c>
      <c r="B10" s="23" t="n">
        <v>0</v>
      </c>
      <c r="C10" s="23" t="n">
        <v>6000</v>
      </c>
      <c r="D10" s="24" t="n">
        <v>1</v>
      </c>
      <c r="E10" s="25" t="s">
        <v>1802</v>
      </c>
      <c r="F10" s="25" t="s">
        <v>46</v>
      </c>
      <c r="G10" s="45" t="s">
        <v>1803</v>
      </c>
      <c r="H10" s="45" t="s">
        <v>1804</v>
      </c>
      <c r="I10" s="45" t="s">
        <v>1805</v>
      </c>
      <c r="J10" s="45" t="s">
        <v>1806</v>
      </c>
      <c r="K10" s="45" t="s">
        <v>1807</v>
      </c>
      <c r="L10" s="45" t="s">
        <v>1808</v>
      </c>
      <c r="M10" s="45" t="s">
        <v>40</v>
      </c>
      <c r="N10" s="45" t="s">
        <v>40</v>
      </c>
      <c r="O10" s="45" t="s">
        <v>1775</v>
      </c>
      <c r="P10" s="25" t="s">
        <v>41</v>
      </c>
      <c r="Q10" s="25" t="s">
        <v>1793</v>
      </c>
      <c r="R10" s="25" t="s">
        <v>43</v>
      </c>
      <c r="S10" s="25" t="s">
        <v>44</v>
      </c>
      <c r="T10" s="55" t="n">
        <v>45659</v>
      </c>
      <c r="U10" s="25" t="str">
        <f aca="false">PROPLAN[[#This Row],[Unidade]]&amp; RIGHT("000" &amp; ROW(), 3)</f>
        <v>PROPLAN010</v>
      </c>
    </row>
    <row r="11" customFormat="false" ht="13.5" hidden="false" customHeight="true" outlineLevel="0" collapsed="false">
      <c r="A11" s="22" t="s">
        <v>1765</v>
      </c>
      <c r="B11" s="23" t="n">
        <v>0</v>
      </c>
      <c r="C11" s="23" t="n">
        <v>10000</v>
      </c>
      <c r="D11" s="24" t="n">
        <v>1</v>
      </c>
      <c r="E11" s="25" t="s">
        <v>1809</v>
      </c>
      <c r="F11" s="25" t="s">
        <v>194</v>
      </c>
      <c r="G11" s="45" t="s">
        <v>1810</v>
      </c>
      <c r="H11" s="45" t="s">
        <v>1811</v>
      </c>
      <c r="I11" s="45" t="s">
        <v>1812</v>
      </c>
      <c r="J11" s="45" t="s">
        <v>1813</v>
      </c>
      <c r="K11" s="45" t="s">
        <v>1814</v>
      </c>
      <c r="L11" s="45" t="s">
        <v>1815</v>
      </c>
      <c r="M11" s="45" t="s">
        <v>1816</v>
      </c>
      <c r="N11" s="45" t="s">
        <v>40</v>
      </c>
      <c r="O11" s="45" t="s">
        <v>1775</v>
      </c>
      <c r="P11" s="25" t="s">
        <v>41</v>
      </c>
      <c r="Q11" s="25" t="s">
        <v>1038</v>
      </c>
      <c r="R11" s="25" t="s">
        <v>43</v>
      </c>
      <c r="S11" s="25" t="s">
        <v>44</v>
      </c>
      <c r="T11" s="55" t="n">
        <v>45659</v>
      </c>
      <c r="U11" s="25" t="str">
        <f aca="false">PROPLAN[[#This Row],[Unidade]]&amp; RIGHT("000" &amp; ROW(), 3)</f>
        <v>PROPLAN011</v>
      </c>
    </row>
    <row r="12" customFormat="false" ht="13.5" hidden="false" customHeight="true" outlineLevel="0" collapsed="false">
      <c r="A12" s="22" t="s">
        <v>1765</v>
      </c>
      <c r="B12" s="23" t="n">
        <v>0</v>
      </c>
      <c r="C12" s="23" t="n">
        <v>10000</v>
      </c>
      <c r="D12" s="24" t="n">
        <v>1</v>
      </c>
      <c r="E12" s="25" t="s">
        <v>1809</v>
      </c>
      <c r="F12" s="25" t="s">
        <v>179</v>
      </c>
      <c r="G12" s="45" t="s">
        <v>1810</v>
      </c>
      <c r="H12" s="45" t="s">
        <v>1811</v>
      </c>
      <c r="I12" s="45" t="s">
        <v>1812</v>
      </c>
      <c r="J12" s="45" t="s">
        <v>1813</v>
      </c>
      <c r="K12" s="45" t="s">
        <v>1814</v>
      </c>
      <c r="L12" s="45" t="s">
        <v>1815</v>
      </c>
      <c r="M12" s="45" t="s">
        <v>1816</v>
      </c>
      <c r="N12" s="45" t="s">
        <v>40</v>
      </c>
      <c r="O12" s="45" t="s">
        <v>1775</v>
      </c>
      <c r="P12" s="25" t="s">
        <v>41</v>
      </c>
      <c r="Q12" s="25" t="s">
        <v>1777</v>
      </c>
      <c r="R12" s="25" t="s">
        <v>43</v>
      </c>
      <c r="S12" s="25" t="s">
        <v>44</v>
      </c>
      <c r="T12" s="55" t="n">
        <v>45659</v>
      </c>
      <c r="U12" s="25" t="str">
        <f aca="false">PROPLAN[[#This Row],[Unidade]]&amp; RIGHT("000" &amp; ROW(), 3)</f>
        <v>PROPLAN012</v>
      </c>
    </row>
    <row r="13" customFormat="false" ht="13.5" hidden="false" customHeight="true" outlineLevel="0" collapsed="false">
      <c r="A13" s="22" t="s">
        <v>1765</v>
      </c>
      <c r="B13" s="23" t="n">
        <v>15811.55</v>
      </c>
      <c r="C13" s="23" t="n">
        <v>9189.45</v>
      </c>
      <c r="D13" s="24" t="n">
        <v>1</v>
      </c>
      <c r="E13" s="25" t="s">
        <v>1809</v>
      </c>
      <c r="F13" s="25" t="s">
        <v>163</v>
      </c>
      <c r="G13" s="45" t="s">
        <v>1810</v>
      </c>
      <c r="H13" s="45" t="s">
        <v>1811</v>
      </c>
      <c r="I13" s="45" t="s">
        <v>1812</v>
      </c>
      <c r="J13" s="45" t="s">
        <v>1813</v>
      </c>
      <c r="K13" s="45" t="s">
        <v>1814</v>
      </c>
      <c r="L13" s="45" t="s">
        <v>1815</v>
      </c>
      <c r="M13" s="45" t="s">
        <v>1816</v>
      </c>
      <c r="N13" s="45" t="s">
        <v>40</v>
      </c>
      <c r="O13" s="45" t="s">
        <v>1775</v>
      </c>
      <c r="P13" s="25" t="s">
        <v>41</v>
      </c>
      <c r="Q13" s="25" t="s">
        <v>1776</v>
      </c>
      <c r="R13" s="25" t="s">
        <v>43</v>
      </c>
      <c r="S13" s="25" t="s">
        <v>44</v>
      </c>
      <c r="T13" s="55" t="n">
        <v>45659</v>
      </c>
      <c r="U13" s="25" t="str">
        <f aca="false">PROPLAN[[#This Row],[Unidade]]&amp; RIGHT("000" &amp; ROW(), 3)</f>
        <v>PROPLAN013</v>
      </c>
    </row>
    <row r="14" customFormat="false" ht="13.5" hidden="false" customHeight="true" outlineLevel="0" collapsed="false">
      <c r="A14" s="22" t="s">
        <v>1765</v>
      </c>
      <c r="B14" s="23"/>
      <c r="C14" s="23"/>
      <c r="D14" s="24"/>
      <c r="E14" s="25"/>
      <c r="F14" s="25"/>
      <c r="G14" s="45"/>
      <c r="H14" s="45"/>
      <c r="I14" s="45"/>
      <c r="J14" s="45"/>
      <c r="K14" s="45"/>
      <c r="L14" s="45"/>
      <c r="M14" s="45"/>
      <c r="N14" s="45"/>
      <c r="O14" s="45"/>
      <c r="P14" s="25"/>
      <c r="Q14" s="25"/>
      <c r="R14" s="25"/>
      <c r="S14" s="25"/>
      <c r="T14" s="55"/>
      <c r="U14" s="25" t="str">
        <f aca="false">PROPLAN[[#This Row],[Unidade]]&amp; RIGHT("000" &amp; ROW(), 3)</f>
        <v>PROPLAN014</v>
      </c>
    </row>
    <row r="15" customFormat="false" ht="13.5" hidden="false" customHeight="true" outlineLevel="0" collapsed="false">
      <c r="A15" s="22" t="s">
        <v>1765</v>
      </c>
      <c r="B15" s="23"/>
      <c r="C15" s="23"/>
      <c r="D15" s="24"/>
      <c r="E15" s="25"/>
      <c r="F15" s="25"/>
      <c r="G15" s="45"/>
      <c r="H15" s="45"/>
      <c r="I15" s="45"/>
      <c r="J15" s="45"/>
      <c r="K15" s="45"/>
      <c r="L15" s="45"/>
      <c r="M15" s="45"/>
      <c r="N15" s="45"/>
      <c r="O15" s="45"/>
      <c r="P15" s="25"/>
      <c r="Q15" s="25"/>
      <c r="R15" s="25"/>
      <c r="S15" s="25"/>
      <c r="T15" s="55"/>
      <c r="U15" s="25" t="str">
        <f aca="false">PROPLAN[[#This Row],[Unidade]]&amp; RIGHT("000" &amp; ROW(), 3)</f>
        <v>PROPLAN015</v>
      </c>
    </row>
    <row r="16" customFormat="false" ht="13.5" hidden="false" customHeight="true" outlineLevel="0" collapsed="false">
      <c r="A16" s="22" t="s">
        <v>1765</v>
      </c>
      <c r="B16" s="23"/>
      <c r="C16" s="23"/>
      <c r="D16" s="24"/>
      <c r="E16" s="25"/>
      <c r="F16" s="25"/>
      <c r="G16" s="45"/>
      <c r="H16" s="45"/>
      <c r="I16" s="45"/>
      <c r="J16" s="45"/>
      <c r="K16" s="45"/>
      <c r="L16" s="45"/>
      <c r="M16" s="45"/>
      <c r="N16" s="45"/>
      <c r="O16" s="45"/>
      <c r="P16" s="25"/>
      <c r="Q16" s="25"/>
      <c r="R16" s="25"/>
      <c r="S16" s="25"/>
      <c r="T16" s="55"/>
      <c r="U16" s="25" t="str">
        <f aca="false">PROPLAN[[#This Row],[Unidade]]&amp; RIGHT("000" &amp; ROW(), 3)</f>
        <v>PROPLAN016</v>
      </c>
    </row>
    <row r="17" customFormat="false" ht="13.5" hidden="false" customHeight="true" outlineLevel="0" collapsed="false">
      <c r="A17" s="22" t="s">
        <v>1765</v>
      </c>
      <c r="B17" s="23"/>
      <c r="C17" s="23"/>
      <c r="D17" s="24"/>
      <c r="E17" s="25"/>
      <c r="F17" s="25"/>
      <c r="G17" s="45"/>
      <c r="H17" s="45"/>
      <c r="I17" s="45"/>
      <c r="J17" s="45"/>
      <c r="K17" s="45"/>
      <c r="L17" s="45"/>
      <c r="M17" s="45"/>
      <c r="N17" s="45"/>
      <c r="O17" s="45"/>
      <c r="P17" s="25"/>
      <c r="Q17" s="25"/>
      <c r="R17" s="25"/>
      <c r="S17" s="25"/>
      <c r="T17" s="55"/>
      <c r="U17" s="25" t="str">
        <f aca="false">PROPLAN[[#This Row],[Unidade]]&amp; RIGHT("000" &amp; ROW(), 3)</f>
        <v>PROPLAN017</v>
      </c>
    </row>
    <row r="18" customFormat="false" ht="13.5" hidden="false" customHeight="true" outlineLevel="0" collapsed="false">
      <c r="A18" s="22" t="s">
        <v>1765</v>
      </c>
      <c r="B18" s="23"/>
      <c r="C18" s="23"/>
      <c r="D18" s="24"/>
      <c r="E18" s="25"/>
      <c r="F18" s="25"/>
      <c r="G18" s="45"/>
      <c r="H18" s="45"/>
      <c r="I18" s="45"/>
      <c r="J18" s="45"/>
      <c r="K18" s="45"/>
      <c r="L18" s="45"/>
      <c r="M18" s="45"/>
      <c r="N18" s="45"/>
      <c r="O18" s="45"/>
      <c r="P18" s="25"/>
      <c r="Q18" s="25"/>
      <c r="R18" s="25"/>
      <c r="S18" s="25"/>
      <c r="T18" s="55"/>
      <c r="U18" s="25" t="str">
        <f aca="false">PROPLAN[[#This Row],[Unidade]]&amp; RIGHT("000" &amp; ROW(), 3)</f>
        <v>PROPLAN018</v>
      </c>
    </row>
    <row r="19" customFormat="false" ht="13.5" hidden="false" customHeight="true" outlineLevel="0" collapsed="false">
      <c r="A19" s="22" t="s">
        <v>1765</v>
      </c>
      <c r="B19" s="23"/>
      <c r="C19" s="23"/>
      <c r="D19" s="24"/>
      <c r="E19" s="25"/>
      <c r="F19" s="25"/>
      <c r="G19" s="45"/>
      <c r="H19" s="45"/>
      <c r="I19" s="45"/>
      <c r="J19" s="45"/>
      <c r="K19" s="45"/>
      <c r="L19" s="45"/>
      <c r="M19" s="45"/>
      <c r="N19" s="45"/>
      <c r="O19" s="45"/>
      <c r="P19" s="25"/>
      <c r="Q19" s="25"/>
      <c r="R19" s="25"/>
      <c r="S19" s="25"/>
      <c r="T19" s="55"/>
      <c r="U19" s="25" t="str">
        <f aca="false">PROPLAN[[#This Row],[Unidade]]&amp; RIGHT("000" &amp; ROW(), 3)</f>
        <v>PROPLAN019</v>
      </c>
    </row>
    <row r="20" customFormat="false" ht="13.5" hidden="false" customHeight="true" outlineLevel="0" collapsed="false">
      <c r="A20" s="22" t="s">
        <v>1765</v>
      </c>
      <c r="B20" s="23"/>
      <c r="C20" s="23"/>
      <c r="D20" s="24"/>
      <c r="E20" s="25"/>
      <c r="F20" s="25"/>
      <c r="G20" s="45"/>
      <c r="H20" s="45"/>
      <c r="I20" s="45"/>
      <c r="J20" s="45"/>
      <c r="K20" s="45"/>
      <c r="L20" s="45"/>
      <c r="M20" s="45"/>
      <c r="N20" s="45"/>
      <c r="O20" s="45"/>
      <c r="P20" s="25"/>
      <c r="Q20" s="25"/>
      <c r="R20" s="25"/>
      <c r="S20" s="25"/>
      <c r="T20" s="55"/>
      <c r="U20" s="25" t="str">
        <f aca="false">PROPLAN[[#This Row],[Unidade]]&amp; RIGHT("000" &amp; ROW(), 3)</f>
        <v>PROPLAN020</v>
      </c>
    </row>
    <row r="21" customFormat="false" ht="13.5" hidden="false" customHeight="true" outlineLevel="0" collapsed="false">
      <c r="A21" s="22" t="s">
        <v>1765</v>
      </c>
      <c r="B21" s="23"/>
      <c r="C21" s="23"/>
      <c r="D21" s="24"/>
      <c r="E21" s="25"/>
      <c r="F21" s="25"/>
      <c r="G21" s="45"/>
      <c r="H21" s="45"/>
      <c r="I21" s="45"/>
      <c r="J21" s="45"/>
      <c r="K21" s="45"/>
      <c r="L21" s="45"/>
      <c r="M21" s="45"/>
      <c r="N21" s="45"/>
      <c r="O21" s="45"/>
      <c r="P21" s="25"/>
      <c r="Q21" s="25"/>
      <c r="R21" s="25"/>
      <c r="S21" s="25"/>
      <c r="T21" s="55"/>
      <c r="U21" s="25" t="str">
        <f aca="false">PROPLAN[[#This Row],[Unidade]]&amp; RIGHT("000" &amp; ROW(), 3)</f>
        <v>PROPLAN021</v>
      </c>
    </row>
    <row r="22" customFormat="false" ht="13.5" hidden="false" customHeight="true" outlineLevel="0" collapsed="false">
      <c r="A22" s="22" t="s">
        <v>1765</v>
      </c>
      <c r="B22" s="23"/>
      <c r="C22" s="23"/>
      <c r="D22" s="24"/>
      <c r="E22" s="25"/>
      <c r="F22" s="25"/>
      <c r="G22" s="45"/>
      <c r="H22" s="45"/>
      <c r="I22" s="45"/>
      <c r="J22" s="45"/>
      <c r="K22" s="45"/>
      <c r="L22" s="45"/>
      <c r="M22" s="45"/>
      <c r="N22" s="45"/>
      <c r="O22" s="45"/>
      <c r="P22" s="25"/>
      <c r="Q22" s="25"/>
      <c r="R22" s="25"/>
      <c r="S22" s="25"/>
      <c r="T22" s="55"/>
      <c r="U22" s="25" t="str">
        <f aca="false">PROPLAN[[#This Row],[Unidade]]&amp; RIGHT("000" &amp; ROW(), 3)</f>
        <v>PROPLAN022</v>
      </c>
    </row>
    <row r="23" customFormat="false" ht="13.5" hidden="false" customHeight="true" outlineLevel="0" collapsed="false">
      <c r="A23" s="22" t="s">
        <v>1765</v>
      </c>
      <c r="B23" s="23"/>
      <c r="C23" s="23"/>
      <c r="D23" s="24"/>
      <c r="E23" s="25"/>
      <c r="F23" s="25"/>
      <c r="G23" s="45"/>
      <c r="H23" s="45"/>
      <c r="I23" s="45"/>
      <c r="J23" s="45"/>
      <c r="K23" s="45"/>
      <c r="L23" s="45"/>
      <c r="M23" s="45"/>
      <c r="N23" s="45"/>
      <c r="O23" s="45"/>
      <c r="P23" s="25"/>
      <c r="Q23" s="25"/>
      <c r="R23" s="25"/>
      <c r="S23" s="25"/>
      <c r="T23" s="55"/>
      <c r="U23" s="25" t="str">
        <f aca="false">PROPLAN[[#This Row],[Unidade]]&amp; RIGHT("000" &amp; ROW(), 3)</f>
        <v>PROPLAN023</v>
      </c>
    </row>
    <row r="24" customFormat="false" ht="13.5" hidden="false" customHeight="true" outlineLevel="0" collapsed="false">
      <c r="A24" s="22" t="s">
        <v>1765</v>
      </c>
      <c r="B24" s="23"/>
      <c r="C24" s="23"/>
      <c r="D24" s="24"/>
      <c r="E24" s="25"/>
      <c r="F24" s="25"/>
      <c r="G24" s="45"/>
      <c r="H24" s="45"/>
      <c r="I24" s="45"/>
      <c r="J24" s="45"/>
      <c r="K24" s="45"/>
      <c r="L24" s="45"/>
      <c r="M24" s="45"/>
      <c r="N24" s="45"/>
      <c r="O24" s="45"/>
      <c r="P24" s="25"/>
      <c r="Q24" s="25"/>
      <c r="R24" s="25"/>
      <c r="S24" s="25"/>
      <c r="T24" s="55"/>
      <c r="U24" s="25" t="str">
        <f aca="false">PROPLAN[[#This Row],[Unidade]]&amp; RIGHT("000" &amp; ROW(), 3)</f>
        <v>PROPLAN024</v>
      </c>
    </row>
    <row r="25" customFormat="false" ht="13.5" hidden="false" customHeight="true" outlineLevel="0" collapsed="false">
      <c r="A25" s="22" t="s">
        <v>1765</v>
      </c>
      <c r="B25" s="23"/>
      <c r="C25" s="23"/>
      <c r="D25" s="24"/>
      <c r="E25" s="25"/>
      <c r="F25" s="25"/>
      <c r="G25" s="45"/>
      <c r="H25" s="45"/>
      <c r="I25" s="45"/>
      <c r="J25" s="45"/>
      <c r="K25" s="45"/>
      <c r="L25" s="45"/>
      <c r="M25" s="45"/>
      <c r="N25" s="45"/>
      <c r="O25" s="45"/>
      <c r="P25" s="25"/>
      <c r="Q25" s="25"/>
      <c r="R25" s="25"/>
      <c r="S25" s="25"/>
      <c r="T25" s="55"/>
      <c r="U25" s="25" t="str">
        <f aca="false">PROPLAN[[#This Row],[Unidade]]&amp; RIGHT("000" &amp; ROW(), 3)</f>
        <v>PROPLAN025</v>
      </c>
    </row>
    <row r="26" customFormat="false" ht="13.5" hidden="false" customHeight="true" outlineLevel="0" collapsed="false">
      <c r="A26" s="22" t="s">
        <v>1765</v>
      </c>
      <c r="B26" s="23"/>
      <c r="C26" s="23"/>
      <c r="D26" s="24"/>
      <c r="E26" s="25"/>
      <c r="F26" s="25"/>
      <c r="G26" s="45"/>
      <c r="H26" s="45"/>
      <c r="I26" s="45"/>
      <c r="J26" s="45"/>
      <c r="K26" s="45"/>
      <c r="L26" s="45"/>
      <c r="M26" s="45"/>
      <c r="N26" s="45"/>
      <c r="O26" s="45"/>
      <c r="P26" s="25"/>
      <c r="Q26" s="25"/>
      <c r="R26" s="25"/>
      <c r="S26" s="25"/>
      <c r="T26" s="55"/>
      <c r="U26" s="25" t="str">
        <f aca="false">PROPLAN[[#This Row],[Unidade]]&amp; RIGHT("000" &amp; ROW(), 3)</f>
        <v>PROPLAN026</v>
      </c>
    </row>
    <row r="27" customFormat="false" ht="13.5" hidden="false" customHeight="true" outlineLevel="0" collapsed="false">
      <c r="A27" s="22" t="s">
        <v>1765</v>
      </c>
      <c r="B27" s="23"/>
      <c r="C27" s="23"/>
      <c r="D27" s="24"/>
      <c r="E27" s="25"/>
      <c r="F27" s="25"/>
      <c r="G27" s="45"/>
      <c r="H27" s="45"/>
      <c r="I27" s="45"/>
      <c r="J27" s="45"/>
      <c r="K27" s="45"/>
      <c r="L27" s="45"/>
      <c r="M27" s="45"/>
      <c r="N27" s="45"/>
      <c r="O27" s="45"/>
      <c r="P27" s="25"/>
      <c r="Q27" s="25"/>
      <c r="R27" s="25"/>
      <c r="S27" s="25"/>
      <c r="T27" s="55"/>
      <c r="U27" s="25" t="str">
        <f aca="false">PROPLAN[[#This Row],[Unidade]]&amp; RIGHT("000" &amp; ROW(), 3)</f>
        <v>PROPLAN027</v>
      </c>
    </row>
    <row r="28" customFormat="false" ht="13.5" hidden="false" customHeight="true" outlineLevel="0" collapsed="false">
      <c r="A28" s="22" t="s">
        <v>1765</v>
      </c>
      <c r="B28" s="23"/>
      <c r="C28" s="23"/>
      <c r="D28" s="24"/>
      <c r="E28" s="25"/>
      <c r="F28" s="25"/>
      <c r="G28" s="45"/>
      <c r="H28" s="45"/>
      <c r="I28" s="45"/>
      <c r="J28" s="45"/>
      <c r="K28" s="45"/>
      <c r="L28" s="45"/>
      <c r="M28" s="45"/>
      <c r="N28" s="45"/>
      <c r="O28" s="45"/>
      <c r="P28" s="25"/>
      <c r="Q28" s="25"/>
      <c r="R28" s="25"/>
      <c r="S28" s="25"/>
      <c r="T28" s="55"/>
      <c r="U28" s="25" t="str">
        <f aca="false">PROPLAN[[#This Row],[Unidade]]&amp; RIGHT("000" &amp; ROW(), 3)</f>
        <v>PROPLAN028</v>
      </c>
    </row>
    <row r="29" customFormat="false" ht="13.5" hidden="false" customHeight="true" outlineLevel="0" collapsed="false">
      <c r="A29" s="22" t="s">
        <v>1765</v>
      </c>
      <c r="B29" s="23"/>
      <c r="C29" s="23"/>
      <c r="D29" s="24"/>
      <c r="E29" s="25"/>
      <c r="F29" s="25"/>
      <c r="G29" s="45"/>
      <c r="H29" s="45"/>
      <c r="I29" s="45"/>
      <c r="J29" s="45"/>
      <c r="K29" s="45"/>
      <c r="L29" s="45"/>
      <c r="M29" s="45"/>
      <c r="N29" s="45"/>
      <c r="O29" s="45"/>
      <c r="P29" s="25"/>
      <c r="Q29" s="25"/>
      <c r="R29" s="25"/>
      <c r="S29" s="25"/>
      <c r="T29" s="55"/>
      <c r="U29" s="25" t="str">
        <f aca="false">PROPLAN[[#This Row],[Unidade]]&amp; RIGHT("000" &amp; ROW(), 3)</f>
        <v>PROPLAN029</v>
      </c>
    </row>
    <row r="30" customFormat="false" ht="13.5" hidden="false" customHeight="true" outlineLevel="0" collapsed="false">
      <c r="A30" s="22" t="s">
        <v>1765</v>
      </c>
      <c r="B30" s="23"/>
      <c r="C30" s="23"/>
      <c r="D30" s="24"/>
      <c r="E30" s="25"/>
      <c r="F30" s="25"/>
      <c r="G30" s="45"/>
      <c r="H30" s="45"/>
      <c r="I30" s="45"/>
      <c r="J30" s="45"/>
      <c r="K30" s="45"/>
      <c r="L30" s="45"/>
      <c r="M30" s="45"/>
      <c r="N30" s="45"/>
      <c r="O30" s="45"/>
      <c r="P30" s="25"/>
      <c r="Q30" s="25"/>
      <c r="R30" s="25"/>
      <c r="S30" s="25"/>
      <c r="T30" s="55"/>
      <c r="U30" s="25" t="str">
        <f aca="false">PROPLAN[[#This Row],[Unidade]]&amp; RIGHT("000" &amp; ROW(), 3)</f>
        <v>PROPLAN030</v>
      </c>
    </row>
    <row r="31" customFormat="false" ht="13.5" hidden="false" customHeight="true" outlineLevel="0" collapsed="false">
      <c r="A31" s="22" t="s">
        <v>1765</v>
      </c>
      <c r="B31" s="23"/>
      <c r="C31" s="23"/>
      <c r="D31" s="24"/>
      <c r="E31" s="25"/>
      <c r="F31" s="25"/>
      <c r="G31" s="45"/>
      <c r="H31" s="45"/>
      <c r="I31" s="45"/>
      <c r="J31" s="45"/>
      <c r="K31" s="45"/>
      <c r="L31" s="45"/>
      <c r="M31" s="45"/>
      <c r="N31" s="45"/>
      <c r="O31" s="45"/>
      <c r="P31" s="25"/>
      <c r="Q31" s="25"/>
      <c r="R31" s="25"/>
      <c r="S31" s="25"/>
      <c r="T31" s="55"/>
      <c r="U31" s="25" t="str">
        <f aca="false">PROPLAN[[#This Row],[Unidade]]&amp; RIGHT("000" &amp; ROW(), 3)</f>
        <v>PROPLAN031</v>
      </c>
    </row>
    <row r="32" customFormat="false" ht="13.5" hidden="false" customHeight="true" outlineLevel="0" collapsed="false">
      <c r="A32" s="22" t="s">
        <v>1765</v>
      </c>
      <c r="B32" s="23"/>
      <c r="C32" s="23"/>
      <c r="D32" s="24"/>
      <c r="E32" s="25"/>
      <c r="F32" s="25"/>
      <c r="G32" s="45"/>
      <c r="H32" s="45"/>
      <c r="I32" s="45"/>
      <c r="J32" s="45"/>
      <c r="K32" s="45"/>
      <c r="L32" s="45"/>
      <c r="M32" s="45"/>
      <c r="N32" s="45"/>
      <c r="O32" s="45"/>
      <c r="P32" s="25"/>
      <c r="Q32" s="25"/>
      <c r="R32" s="25"/>
      <c r="S32" s="25"/>
      <c r="T32" s="55"/>
      <c r="U32" s="25" t="str">
        <f aca="false">PROPLAN[[#This Row],[Unidade]]&amp; RIGHT("000" &amp; ROW(), 3)</f>
        <v>PROPLAN032</v>
      </c>
    </row>
    <row r="33" customFormat="false" ht="13.5" hidden="false" customHeight="true" outlineLevel="0" collapsed="false">
      <c r="A33" s="22" t="s">
        <v>1765</v>
      </c>
      <c r="B33" s="23"/>
      <c r="C33" s="23"/>
      <c r="D33" s="24"/>
      <c r="E33" s="25"/>
      <c r="F33" s="25"/>
      <c r="G33" s="45"/>
      <c r="H33" s="45"/>
      <c r="I33" s="45"/>
      <c r="J33" s="45"/>
      <c r="K33" s="45"/>
      <c r="L33" s="45"/>
      <c r="M33" s="45"/>
      <c r="N33" s="45"/>
      <c r="O33" s="45"/>
      <c r="P33" s="25"/>
      <c r="Q33" s="25"/>
      <c r="R33" s="25"/>
      <c r="S33" s="25"/>
      <c r="T33" s="55"/>
      <c r="U33" s="25" t="str">
        <f aca="false">PROPLAN[[#This Row],[Unidade]]&amp; RIGHT("000" &amp; ROW(), 3)</f>
        <v>PROPLAN033</v>
      </c>
    </row>
    <row r="34" customFormat="false" ht="13.5" hidden="false" customHeight="true" outlineLevel="0" collapsed="false">
      <c r="A34" s="22" t="s">
        <v>1765</v>
      </c>
      <c r="B34" s="23"/>
      <c r="C34" s="23"/>
      <c r="D34" s="24"/>
      <c r="E34" s="25"/>
      <c r="F34" s="25"/>
      <c r="G34" s="45"/>
      <c r="H34" s="45"/>
      <c r="I34" s="45"/>
      <c r="J34" s="45"/>
      <c r="K34" s="45"/>
      <c r="L34" s="45"/>
      <c r="M34" s="45"/>
      <c r="N34" s="45"/>
      <c r="O34" s="45"/>
      <c r="P34" s="25"/>
      <c r="Q34" s="25"/>
      <c r="R34" s="25"/>
      <c r="S34" s="25"/>
      <c r="T34" s="55"/>
      <c r="U34" s="25" t="str">
        <f aca="false">PROPLAN[[#This Row],[Unidade]]&amp; RIGHT("000" &amp; ROW(), 3)</f>
        <v>PROPLAN034</v>
      </c>
    </row>
    <row r="35" customFormat="false" ht="13.5" hidden="false" customHeight="true" outlineLevel="0" collapsed="false">
      <c r="A35" s="22" t="s">
        <v>1765</v>
      </c>
      <c r="B35" s="23"/>
      <c r="C35" s="23"/>
      <c r="D35" s="24"/>
      <c r="E35" s="25"/>
      <c r="F35" s="25"/>
      <c r="G35" s="45"/>
      <c r="H35" s="45"/>
      <c r="I35" s="45"/>
      <c r="J35" s="45"/>
      <c r="K35" s="45"/>
      <c r="L35" s="45"/>
      <c r="M35" s="45"/>
      <c r="N35" s="45"/>
      <c r="O35" s="45"/>
      <c r="P35" s="25"/>
      <c r="Q35" s="25"/>
      <c r="R35" s="25"/>
      <c r="S35" s="25"/>
      <c r="T35" s="55"/>
      <c r="U35" s="25" t="str">
        <f aca="false">PROPLAN[[#This Row],[Unidade]]&amp; RIGHT("000" &amp; ROW(), 3)</f>
        <v>PROPLAN035</v>
      </c>
    </row>
    <row r="36" customFormat="false" ht="13.5" hidden="false" customHeight="true" outlineLevel="0" collapsed="false">
      <c r="A36" s="22" t="s">
        <v>1765</v>
      </c>
      <c r="B36" s="23"/>
      <c r="C36" s="23"/>
      <c r="D36" s="24"/>
      <c r="E36" s="25"/>
      <c r="F36" s="25"/>
      <c r="G36" s="45"/>
      <c r="H36" s="45"/>
      <c r="I36" s="45"/>
      <c r="J36" s="45"/>
      <c r="K36" s="45"/>
      <c r="L36" s="45"/>
      <c r="M36" s="45"/>
      <c r="N36" s="45"/>
      <c r="O36" s="45"/>
      <c r="P36" s="25"/>
      <c r="Q36" s="25"/>
      <c r="R36" s="25"/>
      <c r="S36" s="25"/>
      <c r="T36" s="55"/>
      <c r="U36" s="25" t="str">
        <f aca="false">PROPLAN[[#This Row],[Unidade]]&amp; RIGHT("000" &amp; ROW(), 3)</f>
        <v>PROPLAN036</v>
      </c>
    </row>
    <row r="37" customFormat="false" ht="13.5" hidden="false" customHeight="true" outlineLevel="0" collapsed="false">
      <c r="A37" s="22" t="s">
        <v>1765</v>
      </c>
      <c r="B37" s="23"/>
      <c r="C37" s="23"/>
      <c r="D37" s="24"/>
      <c r="E37" s="25"/>
      <c r="F37" s="25"/>
      <c r="G37" s="45"/>
      <c r="H37" s="45"/>
      <c r="I37" s="45"/>
      <c r="J37" s="45"/>
      <c r="K37" s="45"/>
      <c r="L37" s="45"/>
      <c r="M37" s="45"/>
      <c r="N37" s="45"/>
      <c r="O37" s="45"/>
      <c r="P37" s="25"/>
      <c r="Q37" s="25"/>
      <c r="R37" s="25"/>
      <c r="S37" s="25"/>
      <c r="T37" s="55"/>
      <c r="U37" s="25" t="str">
        <f aca="false">PROPLAN[[#This Row],[Unidade]]&amp; RIGHT("000" &amp; ROW(), 3)</f>
        <v>PROPLAN037</v>
      </c>
    </row>
    <row r="38" customFormat="false" ht="13.5" hidden="false" customHeight="true" outlineLevel="0" collapsed="false">
      <c r="A38" s="22" t="s">
        <v>1765</v>
      </c>
      <c r="B38" s="23"/>
      <c r="C38" s="23"/>
      <c r="D38" s="24"/>
      <c r="E38" s="25"/>
      <c r="F38" s="25"/>
      <c r="G38" s="45"/>
      <c r="H38" s="45"/>
      <c r="I38" s="45"/>
      <c r="J38" s="45"/>
      <c r="K38" s="45"/>
      <c r="L38" s="45"/>
      <c r="M38" s="45"/>
      <c r="N38" s="45"/>
      <c r="O38" s="45"/>
      <c r="P38" s="25"/>
      <c r="Q38" s="25"/>
      <c r="R38" s="25"/>
      <c r="S38" s="25"/>
      <c r="T38" s="55"/>
      <c r="U38" s="25" t="str">
        <f aca="false">PROPLAN[[#This Row],[Unidade]]&amp; RIGHT("000" &amp; ROW(), 3)</f>
        <v>PROPLAN038</v>
      </c>
    </row>
    <row r="39" customFormat="false" ht="13.5" hidden="false" customHeight="true" outlineLevel="0" collapsed="false">
      <c r="A39" s="22" t="s">
        <v>1765</v>
      </c>
      <c r="B39" s="23"/>
      <c r="C39" s="23"/>
      <c r="D39" s="24"/>
      <c r="E39" s="25"/>
      <c r="F39" s="25"/>
      <c r="G39" s="45"/>
      <c r="H39" s="45"/>
      <c r="I39" s="45"/>
      <c r="J39" s="45"/>
      <c r="K39" s="45"/>
      <c r="L39" s="45"/>
      <c r="M39" s="45"/>
      <c r="N39" s="45"/>
      <c r="O39" s="45"/>
      <c r="P39" s="25"/>
      <c r="Q39" s="25"/>
      <c r="R39" s="25"/>
      <c r="S39" s="25"/>
      <c r="T39" s="55"/>
      <c r="U39" s="25" t="str">
        <f aca="false">PROPLAN[[#This Row],[Unidade]]&amp; RIGHT("000" &amp; ROW(), 3)</f>
        <v>PROPLAN039</v>
      </c>
    </row>
    <row r="40" customFormat="false" ht="13.5" hidden="false" customHeight="true" outlineLevel="0" collapsed="false">
      <c r="A40" s="22" t="s">
        <v>1765</v>
      </c>
      <c r="B40" s="23"/>
      <c r="C40" s="23"/>
      <c r="D40" s="24"/>
      <c r="E40" s="25"/>
      <c r="F40" s="25"/>
      <c r="G40" s="45"/>
      <c r="H40" s="45"/>
      <c r="I40" s="45"/>
      <c r="J40" s="45"/>
      <c r="K40" s="45"/>
      <c r="L40" s="45"/>
      <c r="M40" s="45"/>
      <c r="N40" s="45"/>
      <c r="O40" s="45"/>
      <c r="P40" s="25"/>
      <c r="Q40" s="25"/>
      <c r="R40" s="25"/>
      <c r="S40" s="25"/>
      <c r="T40" s="55"/>
      <c r="U40" s="25" t="str">
        <f aca="false">PROPLAN[[#This Row],[Unidade]]&amp; RIGHT("000" &amp; ROW(), 3)</f>
        <v>PROPLAN040</v>
      </c>
    </row>
    <row r="41" customFormat="false" ht="13.5" hidden="false" customHeight="true" outlineLevel="0" collapsed="false">
      <c r="A41" s="22" t="s">
        <v>1765</v>
      </c>
      <c r="B41" s="23"/>
      <c r="C41" s="23"/>
      <c r="D41" s="24"/>
      <c r="E41" s="25"/>
      <c r="F41" s="25"/>
      <c r="G41" s="45"/>
      <c r="H41" s="45"/>
      <c r="I41" s="45"/>
      <c r="J41" s="45"/>
      <c r="K41" s="45"/>
      <c r="L41" s="45"/>
      <c r="M41" s="45"/>
      <c r="N41" s="45"/>
      <c r="O41" s="45"/>
      <c r="P41" s="25"/>
      <c r="Q41" s="25"/>
      <c r="R41" s="25"/>
      <c r="S41" s="25"/>
      <c r="T41" s="55"/>
      <c r="U41" s="25" t="str">
        <f aca="false">PROPLAN[[#This Row],[Unidade]]&amp; RIGHT("000" &amp; ROW(), 3)</f>
        <v>PROPLAN041</v>
      </c>
    </row>
    <row r="42" customFormat="false" ht="13.5" hidden="false" customHeight="true" outlineLevel="0" collapsed="false">
      <c r="A42" s="22" t="s">
        <v>1765</v>
      </c>
      <c r="B42" s="23"/>
      <c r="C42" s="23"/>
      <c r="D42" s="24"/>
      <c r="E42" s="25"/>
      <c r="F42" s="25"/>
      <c r="G42" s="45"/>
      <c r="H42" s="45"/>
      <c r="I42" s="45"/>
      <c r="J42" s="45"/>
      <c r="K42" s="45"/>
      <c r="L42" s="45"/>
      <c r="M42" s="45"/>
      <c r="N42" s="45"/>
      <c r="O42" s="45"/>
      <c r="P42" s="25"/>
      <c r="Q42" s="25"/>
      <c r="R42" s="25"/>
      <c r="S42" s="25"/>
      <c r="T42" s="55"/>
      <c r="U42" s="25" t="str">
        <f aca="false">PROPLAN[[#This Row],[Unidade]]&amp; RIGHT("000" &amp; ROW(), 3)</f>
        <v>PROPLAN042</v>
      </c>
    </row>
    <row r="43" customFormat="false" ht="13.5" hidden="false" customHeight="true" outlineLevel="0" collapsed="false">
      <c r="A43" s="22" t="s">
        <v>1765</v>
      </c>
      <c r="B43" s="23"/>
      <c r="C43" s="23"/>
      <c r="D43" s="24"/>
      <c r="E43" s="25"/>
      <c r="F43" s="25"/>
      <c r="G43" s="45"/>
      <c r="H43" s="45"/>
      <c r="I43" s="45"/>
      <c r="J43" s="45"/>
      <c r="K43" s="45"/>
      <c r="L43" s="45"/>
      <c r="M43" s="45"/>
      <c r="N43" s="45"/>
      <c r="O43" s="45"/>
      <c r="P43" s="25"/>
      <c r="Q43" s="25"/>
      <c r="R43" s="25"/>
      <c r="S43" s="25"/>
      <c r="T43" s="55"/>
      <c r="U43" s="25" t="str">
        <f aca="false">PROPLAN[[#This Row],[Unidade]]&amp; RIGHT("000" &amp; ROW(), 3)</f>
        <v>PROPLAN043</v>
      </c>
    </row>
    <row r="44" customFormat="false" ht="13.5" hidden="false" customHeight="true" outlineLevel="0" collapsed="false">
      <c r="A44" s="22" t="s">
        <v>1765</v>
      </c>
      <c r="B44" s="23"/>
      <c r="C44" s="23"/>
      <c r="D44" s="24"/>
      <c r="E44" s="25"/>
      <c r="F44" s="25"/>
      <c r="G44" s="45"/>
      <c r="H44" s="45"/>
      <c r="I44" s="45"/>
      <c r="J44" s="45"/>
      <c r="K44" s="45"/>
      <c r="L44" s="45"/>
      <c r="M44" s="45"/>
      <c r="N44" s="45"/>
      <c r="O44" s="45"/>
      <c r="P44" s="25"/>
      <c r="Q44" s="25"/>
      <c r="R44" s="25"/>
      <c r="S44" s="25"/>
      <c r="T44" s="55"/>
      <c r="U44" s="25" t="str">
        <f aca="false">PROPLAN[[#This Row],[Unidade]]&amp; RIGHT("000" &amp; ROW(), 3)</f>
        <v>PROPLAN044</v>
      </c>
    </row>
    <row r="45" customFormat="false" ht="13.5" hidden="false" customHeight="true" outlineLevel="0" collapsed="false">
      <c r="A45" s="22" t="s">
        <v>1765</v>
      </c>
      <c r="B45" s="23"/>
      <c r="C45" s="23"/>
      <c r="D45" s="24"/>
      <c r="E45" s="25"/>
      <c r="F45" s="25"/>
      <c r="G45" s="45"/>
      <c r="H45" s="45"/>
      <c r="I45" s="45"/>
      <c r="J45" s="45"/>
      <c r="K45" s="45"/>
      <c r="L45" s="45"/>
      <c r="M45" s="45"/>
      <c r="N45" s="45"/>
      <c r="O45" s="45"/>
      <c r="P45" s="25"/>
      <c r="Q45" s="25"/>
      <c r="R45" s="25"/>
      <c r="S45" s="25"/>
      <c r="T45" s="55"/>
      <c r="U45" s="25" t="str">
        <f aca="false">PROPLAN[[#This Row],[Unidade]]&amp; RIGHT("000" &amp; ROW(), 3)</f>
        <v>PROPLAN045</v>
      </c>
    </row>
    <row r="46" customFormat="false" ht="13.5" hidden="false" customHeight="true" outlineLevel="0" collapsed="false">
      <c r="A46" s="22" t="s">
        <v>1765</v>
      </c>
      <c r="B46" s="23"/>
      <c r="C46" s="23"/>
      <c r="D46" s="24"/>
      <c r="E46" s="25"/>
      <c r="F46" s="25"/>
      <c r="G46" s="45"/>
      <c r="H46" s="45"/>
      <c r="I46" s="45"/>
      <c r="J46" s="45"/>
      <c r="K46" s="45"/>
      <c r="L46" s="45"/>
      <c r="M46" s="45"/>
      <c r="N46" s="45"/>
      <c r="O46" s="45"/>
      <c r="P46" s="25"/>
      <c r="Q46" s="25"/>
      <c r="R46" s="25"/>
      <c r="S46" s="25"/>
      <c r="T46" s="55"/>
      <c r="U46" s="25" t="str">
        <f aca="false">PROPLAN[[#This Row],[Unidade]]&amp; RIGHT("000" &amp; ROW(), 3)</f>
        <v>PROPLAN046</v>
      </c>
    </row>
    <row r="47" customFormat="false" ht="13.5" hidden="false" customHeight="true" outlineLevel="0" collapsed="false">
      <c r="A47" s="22" t="s">
        <v>1765</v>
      </c>
      <c r="B47" s="23"/>
      <c r="C47" s="23"/>
      <c r="D47" s="24"/>
      <c r="E47" s="25"/>
      <c r="F47" s="25"/>
      <c r="G47" s="45"/>
      <c r="H47" s="45"/>
      <c r="I47" s="45"/>
      <c r="J47" s="45"/>
      <c r="K47" s="45"/>
      <c r="L47" s="45"/>
      <c r="M47" s="45"/>
      <c r="N47" s="45"/>
      <c r="O47" s="45"/>
      <c r="P47" s="25"/>
      <c r="Q47" s="25"/>
      <c r="R47" s="25"/>
      <c r="S47" s="25"/>
      <c r="T47" s="55"/>
      <c r="U47" s="25" t="str">
        <f aca="false">PROPLAN[[#This Row],[Unidade]]&amp; RIGHT("000" &amp; ROW(), 3)</f>
        <v>PROPLAN047</v>
      </c>
    </row>
    <row r="48" customFormat="false" ht="13.5" hidden="false" customHeight="true" outlineLevel="0" collapsed="false">
      <c r="A48" s="22" t="s">
        <v>1765</v>
      </c>
      <c r="B48" s="23"/>
      <c r="C48" s="23"/>
      <c r="D48" s="24"/>
      <c r="E48" s="25"/>
      <c r="F48" s="25"/>
      <c r="G48" s="45"/>
      <c r="H48" s="45"/>
      <c r="I48" s="45"/>
      <c r="J48" s="45"/>
      <c r="K48" s="45"/>
      <c r="L48" s="45"/>
      <c r="M48" s="45"/>
      <c r="N48" s="45"/>
      <c r="O48" s="45"/>
      <c r="P48" s="25"/>
      <c r="Q48" s="25"/>
      <c r="R48" s="25"/>
      <c r="S48" s="25"/>
      <c r="T48" s="55"/>
      <c r="U48" s="25" t="str">
        <f aca="false">PROPLAN[[#This Row],[Unidade]]&amp; RIGHT("000" &amp; ROW(), 3)</f>
        <v>PROPLAN048</v>
      </c>
    </row>
    <row r="49" customFormat="false" ht="13.5" hidden="false" customHeight="true" outlineLevel="0" collapsed="false">
      <c r="A49" s="22" t="s">
        <v>1765</v>
      </c>
      <c r="B49" s="23"/>
      <c r="C49" s="23"/>
      <c r="D49" s="24"/>
      <c r="E49" s="25"/>
      <c r="F49" s="25"/>
      <c r="G49" s="45"/>
      <c r="H49" s="45"/>
      <c r="I49" s="45"/>
      <c r="J49" s="45"/>
      <c r="K49" s="45"/>
      <c r="L49" s="45"/>
      <c r="M49" s="45"/>
      <c r="N49" s="45"/>
      <c r="O49" s="45"/>
      <c r="P49" s="25"/>
      <c r="Q49" s="25"/>
      <c r="R49" s="25"/>
      <c r="S49" s="25"/>
      <c r="T49" s="55"/>
      <c r="U49" s="25" t="str">
        <f aca="false">PROPLAN[[#This Row],[Unidade]]&amp; RIGHT("000" &amp; ROW(), 3)</f>
        <v>PROPLAN049</v>
      </c>
    </row>
    <row r="50" customFormat="false" ht="13.5" hidden="false" customHeight="true" outlineLevel="0" collapsed="false">
      <c r="A50" s="22" t="s">
        <v>1765</v>
      </c>
      <c r="B50" s="23"/>
      <c r="C50" s="23"/>
      <c r="D50" s="24"/>
      <c r="E50" s="25"/>
      <c r="F50" s="25"/>
      <c r="G50" s="45"/>
      <c r="H50" s="45"/>
      <c r="I50" s="45"/>
      <c r="J50" s="45"/>
      <c r="K50" s="45"/>
      <c r="L50" s="45"/>
      <c r="M50" s="45"/>
      <c r="N50" s="45"/>
      <c r="O50" s="45"/>
      <c r="P50" s="25"/>
      <c r="Q50" s="25"/>
      <c r="R50" s="25"/>
      <c r="S50" s="25"/>
      <c r="T50" s="55"/>
      <c r="U50" s="25" t="str">
        <f aca="false">PROPLAN[[#This Row],[Unidade]]&amp; RIGHT("000" &amp; ROW(), 3)</f>
        <v>PROPLAN050</v>
      </c>
    </row>
  </sheetData>
  <mergeCells count="2">
    <mergeCell ref="E1:K1"/>
    <mergeCell ref="P1:T1"/>
  </mergeCells>
  <conditionalFormatting sqref="B1">
    <cfRule type="cellIs" priority="2" operator="lessThan" aboveAverage="0" equalAverage="0" bottom="0" percent="0" rank="0" text="" dxfId="145">
      <formula>0</formula>
    </cfRule>
  </conditionalFormatting>
  <conditionalFormatting sqref="C1">
    <cfRule type="cellIs" priority="3" operator="lessThan" aboveAverage="0" equalAverage="0" bottom="0" percent="0" rank="0" text="" dxfId="146">
      <formula>0</formula>
    </cfRule>
  </conditionalFormatting>
  <conditionalFormatting sqref="D3:D50">
    <cfRule type="cellIs" priority="4" operator="equal" aboveAverage="0" equalAverage="0" bottom="0" percent="0" rank="0" text="" dxfId="147">
      <formula>3</formula>
    </cfRule>
    <cfRule type="cellIs" priority="5" operator="equal" aboveAverage="0" equalAverage="0" bottom="0" percent="0" rank="0" text="" dxfId="148">
      <formula>2</formula>
    </cfRule>
    <cfRule type="cellIs" priority="6" operator="equal" aboveAverage="0" equalAverage="0" bottom="0" percent="0" rank="0" text="" dxfId="149">
      <formula>1</formula>
    </cfRule>
  </conditionalFormatting>
  <conditionalFormatting sqref="E3:E50">
    <cfRule type="expression" priority="7" aboveAverage="0" equalAverage="0" bottom="0" percent="0" rank="0" text="" dxfId="150">
      <formula>$D3=""</formula>
    </cfRule>
    <cfRule type="expression" priority="8" aboveAverage="0" equalAverage="0" bottom="0" percent="0" rank="0" text="" dxfId="151">
      <formula>$C3=0</formula>
    </cfRule>
    <cfRule type="expression" priority="9" aboveAverage="0" equalAverage="0" bottom="0" percent="0" rank="0" text="" dxfId="152">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6"/>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1" min="1" style="1" width="15.63"/>
    <col collapsed="false" customWidth="false" hidden="false" outlineLevel="0" max="3" min="2" style="2" width="15.63"/>
    <col collapsed="false" customWidth="true" hidden="false" outlineLevel="0" max="4" min="4" style="2" width="4.63"/>
    <col collapsed="false" customWidth="false" hidden="false" outlineLevel="0" max="19" min="5" style="1" width="15.63"/>
    <col collapsed="false" customWidth="false" hidden="false" outlineLevel="0" max="20" min="20" style="4" width="15.63"/>
    <col collapsed="false" customWidth="false" hidden="false" outlineLevel="0" max="1024" min="21" style="1" width="15.63"/>
  </cols>
  <sheetData>
    <row r="1" s="13" customFormat="true" ht="13.5" hidden="false" customHeight="true" outlineLevel="0" collapsed="false">
      <c r="A1" s="5" t="n">
        <v>6009236.13</v>
      </c>
      <c r="B1" s="40" t="n">
        <f aca="false">SUM(B3:B99)</f>
        <v>29475000</v>
      </c>
      <c r="C1" s="7" t="n">
        <f aca="false">A1-SUM(C3:C99)</f>
        <v>0</v>
      </c>
      <c r="D1" s="8" t="s">
        <v>0</v>
      </c>
      <c r="E1" s="65" t="s">
        <v>1</v>
      </c>
      <c r="F1" s="65"/>
      <c r="G1" s="65"/>
      <c r="H1" s="65"/>
      <c r="I1" s="65"/>
      <c r="J1" s="65"/>
      <c r="K1" s="65"/>
      <c r="L1" s="66" t="s">
        <v>2</v>
      </c>
      <c r="M1" s="66" t="s">
        <v>3</v>
      </c>
      <c r="N1" s="66" t="s">
        <v>4</v>
      </c>
      <c r="O1" s="66" t="s">
        <v>5</v>
      </c>
      <c r="P1" s="67" t="s">
        <v>6</v>
      </c>
      <c r="Q1" s="67"/>
      <c r="R1" s="67"/>
      <c r="S1" s="67"/>
      <c r="T1" s="67"/>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1817</v>
      </c>
      <c r="B3" s="23" t="n">
        <v>20000</v>
      </c>
      <c r="C3" s="23" t="n">
        <v>30000</v>
      </c>
      <c r="D3" s="24" t="n">
        <v>1</v>
      </c>
      <c r="E3" s="25" t="s">
        <v>1818</v>
      </c>
      <c r="F3" s="25" t="s">
        <v>163</v>
      </c>
      <c r="G3" s="45" t="s">
        <v>1819</v>
      </c>
      <c r="H3" s="45" t="s">
        <v>1820</v>
      </c>
      <c r="I3" s="45" t="s">
        <v>1821</v>
      </c>
      <c r="J3" s="45" t="s">
        <v>1822</v>
      </c>
      <c r="K3" s="45" t="s">
        <v>1823</v>
      </c>
      <c r="L3" s="45" t="s">
        <v>1824</v>
      </c>
      <c r="M3" s="45" t="s">
        <v>1825</v>
      </c>
      <c r="N3" s="45" t="s">
        <v>1826</v>
      </c>
      <c r="O3" s="45" t="s">
        <v>1827</v>
      </c>
      <c r="P3" s="25" t="s">
        <v>41</v>
      </c>
      <c r="Q3" s="25" t="s">
        <v>1828</v>
      </c>
      <c r="R3" s="25" t="s">
        <v>43</v>
      </c>
      <c r="S3" s="25" t="s">
        <v>44</v>
      </c>
      <c r="T3" s="55" t="n">
        <v>45658</v>
      </c>
      <c r="U3" s="25" t="str">
        <f aca="false">SEO[[#This Row],[Unidade]]&amp; RIGHT("000" &amp; ROW(), 3)</f>
        <v>SEO003</v>
      </c>
    </row>
    <row r="4" customFormat="false" ht="13.5" hidden="false" customHeight="true" outlineLevel="0" collapsed="false">
      <c r="A4" s="22" t="s">
        <v>1817</v>
      </c>
      <c r="B4" s="23" t="n">
        <v>5000</v>
      </c>
      <c r="C4" s="23" t="n">
        <v>2000</v>
      </c>
      <c r="D4" s="24" t="n">
        <v>1</v>
      </c>
      <c r="E4" s="25" t="s">
        <v>1818</v>
      </c>
      <c r="F4" s="25" t="s">
        <v>46</v>
      </c>
      <c r="G4" s="45" t="s">
        <v>1819</v>
      </c>
      <c r="H4" s="45" t="s">
        <v>1829</v>
      </c>
      <c r="I4" s="45" t="s">
        <v>1830</v>
      </c>
      <c r="J4" s="45" t="s">
        <v>1831</v>
      </c>
      <c r="K4" s="45" t="s">
        <v>1832</v>
      </c>
      <c r="L4" s="45" t="s">
        <v>1824</v>
      </c>
      <c r="M4" s="45" t="s">
        <v>1825</v>
      </c>
      <c r="N4" s="45" t="s">
        <v>1826</v>
      </c>
      <c r="O4" s="45" t="s">
        <v>1827</v>
      </c>
      <c r="P4" s="25" t="s">
        <v>41</v>
      </c>
      <c r="Q4" s="25" t="s">
        <v>1828</v>
      </c>
      <c r="R4" s="25" t="s">
        <v>43</v>
      </c>
      <c r="S4" s="25" t="s">
        <v>44</v>
      </c>
      <c r="T4" s="55" t="n">
        <v>45658</v>
      </c>
      <c r="U4" s="25" t="str">
        <f aca="false">SEO[[#This Row],[Unidade]]&amp; RIGHT("000" &amp; ROW(), 3)</f>
        <v>SEO004</v>
      </c>
    </row>
    <row r="5" customFormat="false" ht="13.5" hidden="false" customHeight="true" outlineLevel="0" collapsed="false">
      <c r="A5" s="22" t="s">
        <v>1817</v>
      </c>
      <c r="B5" s="23" t="n">
        <v>0</v>
      </c>
      <c r="C5" s="23" t="n">
        <v>2752386.17</v>
      </c>
      <c r="D5" s="24" t="n">
        <v>1</v>
      </c>
      <c r="E5" s="25" t="s">
        <v>1833</v>
      </c>
      <c r="F5" s="25" t="s">
        <v>46</v>
      </c>
      <c r="G5" s="45" t="s">
        <v>1834</v>
      </c>
      <c r="H5" s="45" t="s">
        <v>1835</v>
      </c>
      <c r="I5" s="45" t="s">
        <v>1836</v>
      </c>
      <c r="J5" s="45" t="s">
        <v>1837</v>
      </c>
      <c r="K5" s="45" t="s">
        <v>1838</v>
      </c>
      <c r="L5" s="45" t="s">
        <v>1839</v>
      </c>
      <c r="M5" s="45" t="s">
        <v>1825</v>
      </c>
      <c r="N5" s="45" t="s">
        <v>1826</v>
      </c>
      <c r="O5" s="45" t="s">
        <v>1827</v>
      </c>
      <c r="P5" s="25" t="s">
        <v>41</v>
      </c>
      <c r="Q5" s="25" t="s">
        <v>1828</v>
      </c>
      <c r="R5" s="25" t="s">
        <v>43</v>
      </c>
      <c r="S5" s="25" t="s">
        <v>44</v>
      </c>
      <c r="T5" s="55" t="n">
        <v>45658</v>
      </c>
      <c r="U5" s="25" t="str">
        <f aca="false">SEO[[#This Row],[Unidade]]&amp; RIGHT("000" &amp; ROW(), 3)</f>
        <v>SEO005</v>
      </c>
    </row>
    <row r="6" customFormat="false" ht="13.5" hidden="false" customHeight="true" outlineLevel="0" collapsed="false">
      <c r="A6" s="22" t="s">
        <v>1817</v>
      </c>
      <c r="B6" s="23" t="n">
        <v>0</v>
      </c>
      <c r="C6" s="23" t="n">
        <v>442731.39</v>
      </c>
      <c r="D6" s="24" t="n">
        <v>1</v>
      </c>
      <c r="E6" s="25" t="s">
        <v>1833</v>
      </c>
      <c r="F6" s="25" t="s">
        <v>46</v>
      </c>
      <c r="G6" s="45" t="s">
        <v>1834</v>
      </c>
      <c r="H6" s="45" t="s">
        <v>1840</v>
      </c>
      <c r="I6" s="45" t="s">
        <v>1841</v>
      </c>
      <c r="J6" s="45" t="s">
        <v>1842</v>
      </c>
      <c r="K6" s="45" t="s">
        <v>1838</v>
      </c>
      <c r="L6" s="45" t="s">
        <v>1839</v>
      </c>
      <c r="M6" s="45" t="s">
        <v>1825</v>
      </c>
      <c r="N6" s="45" t="s">
        <v>1843</v>
      </c>
      <c r="O6" s="45" t="s">
        <v>1827</v>
      </c>
      <c r="P6" s="25" t="s">
        <v>41</v>
      </c>
      <c r="Q6" s="25" t="s">
        <v>1828</v>
      </c>
      <c r="R6" s="25" t="s">
        <v>43</v>
      </c>
      <c r="S6" s="25" t="s">
        <v>44</v>
      </c>
      <c r="T6" s="55" t="n">
        <v>45658</v>
      </c>
      <c r="U6" s="25" t="str">
        <f aca="false">SEO[[#This Row],[Unidade]]&amp; RIGHT("000" &amp; ROW(), 3)</f>
        <v>SEO006</v>
      </c>
    </row>
    <row r="7" customFormat="false" ht="13.5" hidden="false" customHeight="true" outlineLevel="0" collapsed="false">
      <c r="A7" s="22" t="s">
        <v>1817</v>
      </c>
      <c r="B7" s="23" t="n">
        <v>0</v>
      </c>
      <c r="C7" s="23" t="n">
        <v>265709.69</v>
      </c>
      <c r="D7" s="24" t="n">
        <v>1</v>
      </c>
      <c r="E7" s="25" t="s">
        <v>1833</v>
      </c>
      <c r="F7" s="25" t="s">
        <v>46</v>
      </c>
      <c r="G7" s="45" t="s">
        <v>1834</v>
      </c>
      <c r="H7" s="45" t="s">
        <v>1844</v>
      </c>
      <c r="I7" s="45" t="s">
        <v>1836</v>
      </c>
      <c r="J7" s="45" t="s">
        <v>1845</v>
      </c>
      <c r="K7" s="45" t="s">
        <v>1838</v>
      </c>
      <c r="L7" s="45" t="s">
        <v>1839</v>
      </c>
      <c r="M7" s="45" t="s">
        <v>1825</v>
      </c>
      <c r="N7" s="45" t="s">
        <v>1826</v>
      </c>
      <c r="O7" s="45" t="s">
        <v>1827</v>
      </c>
      <c r="P7" s="25" t="s">
        <v>41</v>
      </c>
      <c r="Q7" s="25" t="s">
        <v>1828</v>
      </c>
      <c r="R7" s="25" t="s">
        <v>43</v>
      </c>
      <c r="S7" s="25" t="s">
        <v>44</v>
      </c>
      <c r="T7" s="55" t="n">
        <v>45658</v>
      </c>
      <c r="U7" s="25" t="str">
        <f aca="false">SEO[[#This Row],[Unidade]]&amp; RIGHT("000" &amp; ROW(), 3)</f>
        <v>SEO007</v>
      </c>
    </row>
    <row r="8" customFormat="false" ht="13.5" hidden="false" customHeight="true" outlineLevel="0" collapsed="false">
      <c r="A8" s="22" t="s">
        <v>1817</v>
      </c>
      <c r="B8" s="23" t="n">
        <v>20000</v>
      </c>
      <c r="C8" s="23" t="n">
        <v>240000</v>
      </c>
      <c r="D8" s="24" t="n">
        <v>1</v>
      </c>
      <c r="E8" s="25" t="s">
        <v>1833</v>
      </c>
      <c r="F8" s="25" t="s">
        <v>46</v>
      </c>
      <c r="G8" s="45" t="s">
        <v>1834</v>
      </c>
      <c r="H8" s="45" t="s">
        <v>1846</v>
      </c>
      <c r="I8" s="45" t="s">
        <v>1841</v>
      </c>
      <c r="J8" s="45" t="s">
        <v>1847</v>
      </c>
      <c r="K8" s="45" t="s">
        <v>1838</v>
      </c>
      <c r="L8" s="45" t="s">
        <v>1839</v>
      </c>
      <c r="M8" s="45" t="s">
        <v>1825</v>
      </c>
      <c r="N8" s="45" t="s">
        <v>1826</v>
      </c>
      <c r="O8" s="45" t="s">
        <v>1827</v>
      </c>
      <c r="P8" s="25" t="s">
        <v>41</v>
      </c>
      <c r="Q8" s="25" t="s">
        <v>1828</v>
      </c>
      <c r="R8" s="25" t="s">
        <v>43</v>
      </c>
      <c r="S8" s="25" t="s">
        <v>44</v>
      </c>
      <c r="T8" s="55" t="n">
        <v>45658</v>
      </c>
      <c r="U8" s="25" t="str">
        <f aca="false">SEO[[#This Row],[Unidade]]&amp; RIGHT("000" &amp; ROW(), 3)</f>
        <v>SEO008</v>
      </c>
    </row>
    <row r="9" customFormat="false" ht="13.5" hidden="false" customHeight="true" outlineLevel="0" collapsed="false">
      <c r="A9" s="22" t="s">
        <v>1817</v>
      </c>
      <c r="B9" s="23" t="n">
        <v>50000</v>
      </c>
      <c r="C9" s="23" t="n">
        <v>50000</v>
      </c>
      <c r="D9" s="24" t="n">
        <v>1</v>
      </c>
      <c r="E9" s="25" t="s">
        <v>1833</v>
      </c>
      <c r="F9" s="25" t="s">
        <v>46</v>
      </c>
      <c r="G9" s="45" t="s">
        <v>1834</v>
      </c>
      <c r="H9" s="45" t="s">
        <v>1848</v>
      </c>
      <c r="I9" s="45" t="s">
        <v>1849</v>
      </c>
      <c r="J9" s="45" t="s">
        <v>1850</v>
      </c>
      <c r="K9" s="45" t="s">
        <v>1838</v>
      </c>
      <c r="L9" s="45" t="s">
        <v>1839</v>
      </c>
      <c r="M9" s="45" t="s">
        <v>1825</v>
      </c>
      <c r="N9" s="45" t="s">
        <v>1826</v>
      </c>
      <c r="O9" s="45" t="s">
        <v>1827</v>
      </c>
      <c r="P9" s="25" t="s">
        <v>41</v>
      </c>
      <c r="Q9" s="25" t="s">
        <v>1828</v>
      </c>
      <c r="R9" s="25" t="s">
        <v>43</v>
      </c>
      <c r="S9" s="25" t="s">
        <v>44</v>
      </c>
      <c r="T9" s="55" t="n">
        <v>45658</v>
      </c>
      <c r="U9" s="25" t="str">
        <f aca="false">SEO[[#This Row],[Unidade]]&amp; RIGHT("000" &amp; ROW(), 3)</f>
        <v>SEO009</v>
      </c>
    </row>
    <row r="10" customFormat="false" ht="13.5" hidden="false" customHeight="true" outlineLevel="0" collapsed="false">
      <c r="A10" s="22" t="s">
        <v>1817</v>
      </c>
      <c r="B10" s="23" t="n">
        <v>50000</v>
      </c>
      <c r="C10" s="23" t="n">
        <v>26408.88</v>
      </c>
      <c r="D10" s="24" t="n">
        <v>1</v>
      </c>
      <c r="E10" s="25" t="s">
        <v>1833</v>
      </c>
      <c r="F10" s="25" t="s">
        <v>46</v>
      </c>
      <c r="G10" s="45" t="s">
        <v>1834</v>
      </c>
      <c r="H10" s="45" t="s">
        <v>1851</v>
      </c>
      <c r="I10" s="45" t="s">
        <v>1852</v>
      </c>
      <c r="J10" s="45" t="s">
        <v>1853</v>
      </c>
      <c r="K10" s="45" t="s">
        <v>1854</v>
      </c>
      <c r="L10" s="45" t="s">
        <v>1839</v>
      </c>
      <c r="M10" s="45" t="s">
        <v>1825</v>
      </c>
      <c r="N10" s="45" t="s">
        <v>1826</v>
      </c>
      <c r="O10" s="45" t="s">
        <v>1827</v>
      </c>
      <c r="P10" s="25" t="s">
        <v>41</v>
      </c>
      <c r="Q10" s="25" t="s">
        <v>1828</v>
      </c>
      <c r="R10" s="25" t="s">
        <v>43</v>
      </c>
      <c r="S10" s="25" t="s">
        <v>44</v>
      </c>
      <c r="T10" s="55" t="n">
        <v>45658</v>
      </c>
      <c r="U10" s="25" t="str">
        <f aca="false">SEO[[#This Row],[Unidade]]&amp; RIGHT("000" &amp; ROW(), 3)</f>
        <v>SEO010</v>
      </c>
    </row>
    <row r="11" customFormat="false" ht="13.5" hidden="false" customHeight="true" outlineLevel="0" collapsed="false">
      <c r="A11" s="22" t="s">
        <v>1817</v>
      </c>
      <c r="B11" s="23" t="n">
        <v>400000</v>
      </c>
      <c r="C11" s="23" t="n">
        <v>0</v>
      </c>
      <c r="D11" s="24" t="n">
        <v>3</v>
      </c>
      <c r="E11" s="25" t="s">
        <v>1833</v>
      </c>
      <c r="F11" s="25" t="s">
        <v>46</v>
      </c>
      <c r="G11" s="45" t="s">
        <v>1834</v>
      </c>
      <c r="H11" s="45" t="s">
        <v>1855</v>
      </c>
      <c r="I11" s="45" t="s">
        <v>1856</v>
      </c>
      <c r="J11" s="45" t="s">
        <v>1857</v>
      </c>
      <c r="K11" s="45" t="s">
        <v>1838</v>
      </c>
      <c r="L11" s="45" t="s">
        <v>1839</v>
      </c>
      <c r="M11" s="45" t="s">
        <v>1825</v>
      </c>
      <c r="N11" s="45" t="s">
        <v>1826</v>
      </c>
      <c r="O11" s="45" t="s">
        <v>1827</v>
      </c>
      <c r="P11" s="25" t="s">
        <v>41</v>
      </c>
      <c r="Q11" s="25" t="s">
        <v>1828</v>
      </c>
      <c r="R11" s="25" t="s">
        <v>43</v>
      </c>
      <c r="S11" s="25" t="s">
        <v>44</v>
      </c>
      <c r="T11" s="55" t="n">
        <v>45658</v>
      </c>
      <c r="U11" s="25" t="str">
        <f aca="false">SEO[[#This Row],[Unidade]]&amp; RIGHT("000" &amp; ROW(), 3)</f>
        <v>SEO011</v>
      </c>
    </row>
    <row r="12" customFormat="false" ht="13.5" hidden="false" customHeight="true" outlineLevel="0" collapsed="false">
      <c r="A12" s="22" t="s">
        <v>1817</v>
      </c>
      <c r="B12" s="23" t="n">
        <v>0</v>
      </c>
      <c r="C12" s="23" t="n">
        <v>1000000</v>
      </c>
      <c r="D12" s="24" t="n">
        <v>1</v>
      </c>
      <c r="E12" s="25" t="s">
        <v>1858</v>
      </c>
      <c r="F12" s="25" t="s">
        <v>400</v>
      </c>
      <c r="G12" s="45" t="s">
        <v>1859</v>
      </c>
      <c r="H12" s="45" t="s">
        <v>1860</v>
      </c>
      <c r="I12" s="45" t="s">
        <v>1861</v>
      </c>
      <c r="J12" s="45" t="s">
        <v>1862</v>
      </c>
      <c r="K12" s="45" t="s">
        <v>1863</v>
      </c>
      <c r="L12" s="45" t="s">
        <v>1864</v>
      </c>
      <c r="M12" s="45" t="s">
        <v>1825</v>
      </c>
      <c r="N12" s="45" t="s">
        <v>1826</v>
      </c>
      <c r="O12" s="45" t="s">
        <v>1827</v>
      </c>
      <c r="P12" s="25" t="s">
        <v>276</v>
      </c>
      <c r="Q12" s="76" t="s">
        <v>112</v>
      </c>
      <c r="R12" s="25" t="n">
        <v>8282</v>
      </c>
      <c r="S12" s="25" t="s">
        <v>44</v>
      </c>
      <c r="T12" s="55" t="n">
        <v>45658</v>
      </c>
      <c r="U12" s="25" t="str">
        <f aca="false">SEO[[#This Row],[Unidade]]&amp; RIGHT("000" &amp; ROW(), 3)</f>
        <v>SEO012</v>
      </c>
    </row>
    <row r="13" customFormat="false" ht="13.5" hidden="false" customHeight="true" outlineLevel="0" collapsed="false">
      <c r="A13" s="22" t="s">
        <v>1817</v>
      </c>
      <c r="B13" s="23" t="n">
        <v>0</v>
      </c>
      <c r="C13" s="23" t="n">
        <v>1200000</v>
      </c>
      <c r="D13" s="24" t="n">
        <v>1</v>
      </c>
      <c r="E13" s="25" t="s">
        <v>1865</v>
      </c>
      <c r="F13" s="25" t="s">
        <v>400</v>
      </c>
      <c r="G13" s="45" t="s">
        <v>1866</v>
      </c>
      <c r="H13" s="45" t="s">
        <v>1867</v>
      </c>
      <c r="I13" s="45" t="s">
        <v>1868</v>
      </c>
      <c r="J13" s="45" t="s">
        <v>1869</v>
      </c>
      <c r="K13" s="45" t="s">
        <v>1870</v>
      </c>
      <c r="L13" s="45" t="s">
        <v>1871</v>
      </c>
      <c r="M13" s="45" t="s">
        <v>1825</v>
      </c>
      <c r="N13" s="45" t="s">
        <v>1826</v>
      </c>
      <c r="O13" s="45" t="s">
        <v>1827</v>
      </c>
      <c r="P13" s="25" t="s">
        <v>276</v>
      </c>
      <c r="Q13" s="76" t="s">
        <v>112</v>
      </c>
      <c r="R13" s="25" t="n">
        <v>8282</v>
      </c>
      <c r="S13" s="25" t="s">
        <v>44</v>
      </c>
      <c r="T13" s="55" t="n">
        <v>45658</v>
      </c>
      <c r="U13" s="25" t="str">
        <f aca="false">SEO[[#This Row],[Unidade]]&amp; RIGHT("000" &amp; ROW(), 3)</f>
        <v>SEO013</v>
      </c>
    </row>
    <row r="14" customFormat="false" ht="13.5" hidden="false" customHeight="true" outlineLevel="0" collapsed="false">
      <c r="A14" s="22" t="s">
        <v>1817</v>
      </c>
      <c r="B14" s="23" t="n">
        <v>900000</v>
      </c>
      <c r="C14" s="23" t="n">
        <v>0</v>
      </c>
      <c r="D14" s="24" t="n">
        <v>3</v>
      </c>
      <c r="E14" s="25" t="s">
        <v>1865</v>
      </c>
      <c r="F14" s="25" t="s">
        <v>400</v>
      </c>
      <c r="G14" s="45" t="s">
        <v>1872</v>
      </c>
      <c r="H14" s="45" t="s">
        <v>1873</v>
      </c>
      <c r="I14" s="45" t="s">
        <v>1874</v>
      </c>
      <c r="J14" s="45" t="s">
        <v>1875</v>
      </c>
      <c r="K14" s="45" t="s">
        <v>1876</v>
      </c>
      <c r="L14" s="45" t="s">
        <v>1864</v>
      </c>
      <c r="M14" s="45" t="s">
        <v>1825</v>
      </c>
      <c r="N14" s="45" t="s">
        <v>1877</v>
      </c>
      <c r="O14" s="45" t="s">
        <v>1827</v>
      </c>
      <c r="P14" s="25" t="s">
        <v>276</v>
      </c>
      <c r="Q14" s="56" t="s">
        <v>112</v>
      </c>
      <c r="R14" s="25" t="n">
        <v>8282</v>
      </c>
      <c r="S14" s="25" t="s">
        <v>44</v>
      </c>
      <c r="T14" s="55" t="n">
        <v>45748</v>
      </c>
      <c r="U14" s="25" t="str">
        <f aca="false">SEO[[#This Row],[Unidade]]&amp; RIGHT("000" &amp; ROW(), 3)</f>
        <v>SEO014</v>
      </c>
    </row>
    <row r="15" customFormat="false" ht="13.5" hidden="false" customHeight="true" outlineLevel="0" collapsed="false">
      <c r="A15" s="22" t="s">
        <v>1817</v>
      </c>
      <c r="B15" s="23" t="n">
        <v>40000</v>
      </c>
      <c r="C15" s="23" t="n">
        <v>0</v>
      </c>
      <c r="D15" s="24" t="n">
        <v>3</v>
      </c>
      <c r="E15" s="25" t="s">
        <v>1865</v>
      </c>
      <c r="F15" s="25" t="s">
        <v>400</v>
      </c>
      <c r="G15" s="45" t="s">
        <v>1872</v>
      </c>
      <c r="H15" s="45" t="s">
        <v>1878</v>
      </c>
      <c r="I15" s="45" t="s">
        <v>1868</v>
      </c>
      <c r="J15" s="45" t="s">
        <v>1879</v>
      </c>
      <c r="K15" s="45" t="s">
        <v>1880</v>
      </c>
      <c r="L15" s="45" t="s">
        <v>1871</v>
      </c>
      <c r="M15" s="45" t="s">
        <v>1825</v>
      </c>
      <c r="N15" s="45" t="s">
        <v>1826</v>
      </c>
      <c r="O15" s="45" t="s">
        <v>1827</v>
      </c>
      <c r="P15" s="25" t="s">
        <v>276</v>
      </c>
      <c r="Q15" s="56" t="s">
        <v>112</v>
      </c>
      <c r="R15" s="25" t="n">
        <v>8282</v>
      </c>
      <c r="S15" s="25" t="s">
        <v>44</v>
      </c>
      <c r="T15" s="55" t="n">
        <v>45748</v>
      </c>
      <c r="U15" s="25" t="str">
        <f aca="false">SEO[[#This Row],[Unidade]]&amp; RIGHT("000" &amp; ROW(), 3)</f>
        <v>SEO015</v>
      </c>
    </row>
    <row r="16" customFormat="false" ht="13.5" hidden="false" customHeight="true" outlineLevel="0" collapsed="false">
      <c r="A16" s="22" t="s">
        <v>1817</v>
      </c>
      <c r="B16" s="23" t="n">
        <v>9000000</v>
      </c>
      <c r="C16" s="23" t="n">
        <v>0</v>
      </c>
      <c r="D16" s="24" t="n">
        <v>3</v>
      </c>
      <c r="E16" s="25" t="s">
        <v>1865</v>
      </c>
      <c r="F16" s="25" t="s">
        <v>400</v>
      </c>
      <c r="G16" s="45" t="s">
        <v>1866</v>
      </c>
      <c r="H16" s="45" t="s">
        <v>1881</v>
      </c>
      <c r="I16" s="45" t="s">
        <v>1868</v>
      </c>
      <c r="J16" s="45" t="s">
        <v>1882</v>
      </c>
      <c r="K16" s="45" t="s">
        <v>1883</v>
      </c>
      <c r="L16" s="45" t="s">
        <v>1864</v>
      </c>
      <c r="M16" s="45" t="s">
        <v>1825</v>
      </c>
      <c r="N16" s="45" t="s">
        <v>1826</v>
      </c>
      <c r="O16" s="45" t="s">
        <v>1827</v>
      </c>
      <c r="P16" s="25" t="s">
        <v>276</v>
      </c>
      <c r="Q16" s="56" t="s">
        <v>112</v>
      </c>
      <c r="R16" s="25" t="s">
        <v>1884</v>
      </c>
      <c r="S16" s="25" t="s">
        <v>470</v>
      </c>
      <c r="T16" s="55" t="n">
        <v>45658</v>
      </c>
      <c r="U16" s="25" t="str">
        <f aca="false">SEO[[#This Row],[Unidade]]&amp; RIGHT("000" &amp; ROW(), 3)</f>
        <v>SEO016</v>
      </c>
    </row>
    <row r="17" customFormat="false" ht="13.5" hidden="false" customHeight="true" outlineLevel="0" collapsed="false">
      <c r="A17" s="22" t="s">
        <v>1817</v>
      </c>
      <c r="B17" s="23" t="n">
        <v>5000000</v>
      </c>
      <c r="C17" s="23" t="n">
        <v>0</v>
      </c>
      <c r="D17" s="24" t="n">
        <v>3</v>
      </c>
      <c r="E17" s="25" t="s">
        <v>1865</v>
      </c>
      <c r="F17" s="25" t="s">
        <v>400</v>
      </c>
      <c r="G17" s="45" t="s">
        <v>1866</v>
      </c>
      <c r="H17" s="45" t="s">
        <v>1885</v>
      </c>
      <c r="I17" s="45" t="s">
        <v>1868</v>
      </c>
      <c r="J17" s="45" t="s">
        <v>1886</v>
      </c>
      <c r="K17" s="45" t="s">
        <v>1887</v>
      </c>
      <c r="L17" s="45" t="s">
        <v>1864</v>
      </c>
      <c r="M17" s="45" t="s">
        <v>1825</v>
      </c>
      <c r="N17" s="45" t="s">
        <v>1826</v>
      </c>
      <c r="O17" s="45" t="s">
        <v>1827</v>
      </c>
      <c r="P17" s="25" t="s">
        <v>276</v>
      </c>
      <c r="Q17" s="56" t="s">
        <v>112</v>
      </c>
      <c r="R17" s="25" t="s">
        <v>1884</v>
      </c>
      <c r="S17" s="25" t="s">
        <v>470</v>
      </c>
      <c r="T17" s="55" t="n">
        <v>45658</v>
      </c>
      <c r="U17" s="25" t="str">
        <f aca="false">SEO[[#This Row],[Unidade]]&amp; RIGHT("000" &amp; ROW(), 3)</f>
        <v>SEO017</v>
      </c>
    </row>
    <row r="18" customFormat="false" ht="13.5" hidden="false" customHeight="true" outlineLevel="0" collapsed="false">
      <c r="A18" s="22" t="s">
        <v>1817</v>
      </c>
      <c r="B18" s="23" t="n">
        <v>3000000</v>
      </c>
      <c r="C18" s="23" t="n">
        <v>0</v>
      </c>
      <c r="D18" s="24" t="n">
        <v>3</v>
      </c>
      <c r="E18" s="25" t="s">
        <v>1865</v>
      </c>
      <c r="F18" s="25" t="s">
        <v>400</v>
      </c>
      <c r="G18" s="45" t="s">
        <v>1866</v>
      </c>
      <c r="H18" s="45" t="s">
        <v>1888</v>
      </c>
      <c r="I18" s="45" t="s">
        <v>1868</v>
      </c>
      <c r="J18" s="45" t="s">
        <v>1889</v>
      </c>
      <c r="K18" s="45" t="s">
        <v>1890</v>
      </c>
      <c r="L18" s="45" t="s">
        <v>1864</v>
      </c>
      <c r="M18" s="45" t="s">
        <v>1825</v>
      </c>
      <c r="N18" s="45" t="s">
        <v>1826</v>
      </c>
      <c r="O18" s="45" t="s">
        <v>1827</v>
      </c>
      <c r="P18" s="25" t="s">
        <v>276</v>
      </c>
      <c r="Q18" s="56" t="s">
        <v>112</v>
      </c>
      <c r="R18" s="25" t="s">
        <v>1884</v>
      </c>
      <c r="S18" s="25" t="s">
        <v>470</v>
      </c>
      <c r="T18" s="55" t="n">
        <v>45809</v>
      </c>
      <c r="U18" s="25" t="str">
        <f aca="false">SEO[[#This Row],[Unidade]]&amp; RIGHT("000" &amp; ROW(), 3)</f>
        <v>SEO018</v>
      </c>
    </row>
    <row r="19" customFormat="false" ht="13.5" hidden="false" customHeight="true" outlineLevel="0" collapsed="false">
      <c r="A19" s="22" t="s">
        <v>1817</v>
      </c>
      <c r="B19" s="23" t="n">
        <v>2500000</v>
      </c>
      <c r="C19" s="23" t="n">
        <v>0</v>
      </c>
      <c r="D19" s="24" t="n">
        <v>3</v>
      </c>
      <c r="E19" s="25" t="s">
        <v>1865</v>
      </c>
      <c r="F19" s="25" t="s">
        <v>400</v>
      </c>
      <c r="G19" s="45" t="s">
        <v>1866</v>
      </c>
      <c r="H19" s="45" t="s">
        <v>1891</v>
      </c>
      <c r="I19" s="45" t="s">
        <v>1868</v>
      </c>
      <c r="J19" s="45" t="s">
        <v>1892</v>
      </c>
      <c r="K19" s="45" t="s">
        <v>1893</v>
      </c>
      <c r="L19" s="45" t="s">
        <v>1864</v>
      </c>
      <c r="M19" s="45" t="s">
        <v>1825</v>
      </c>
      <c r="N19" s="45" t="s">
        <v>1894</v>
      </c>
      <c r="O19" s="45" t="s">
        <v>1827</v>
      </c>
      <c r="P19" s="25" t="s">
        <v>276</v>
      </c>
      <c r="Q19" s="56" t="s">
        <v>112</v>
      </c>
      <c r="R19" s="25" t="s">
        <v>1884</v>
      </c>
      <c r="S19" s="25" t="s">
        <v>470</v>
      </c>
      <c r="T19" s="55" t="n">
        <v>45658</v>
      </c>
      <c r="U19" s="25" t="str">
        <f aca="false">SEO[[#This Row],[Unidade]]&amp; RIGHT("000" &amp; ROW(), 3)</f>
        <v>SEO019</v>
      </c>
    </row>
    <row r="20" customFormat="false" ht="13.5" hidden="false" customHeight="true" outlineLevel="0" collapsed="false">
      <c r="A20" s="22" t="s">
        <v>1817</v>
      </c>
      <c r="B20" s="23" t="n">
        <v>2500000</v>
      </c>
      <c r="C20" s="23" t="n">
        <v>0</v>
      </c>
      <c r="D20" s="24" t="n">
        <v>3</v>
      </c>
      <c r="E20" s="25" t="s">
        <v>1865</v>
      </c>
      <c r="F20" s="25" t="s">
        <v>400</v>
      </c>
      <c r="G20" s="45" t="s">
        <v>1866</v>
      </c>
      <c r="H20" s="45" t="s">
        <v>1895</v>
      </c>
      <c r="I20" s="45" t="s">
        <v>1868</v>
      </c>
      <c r="J20" s="45" t="s">
        <v>1892</v>
      </c>
      <c r="K20" s="45" t="s">
        <v>1887</v>
      </c>
      <c r="L20" s="45" t="s">
        <v>1864</v>
      </c>
      <c r="M20" s="45" t="s">
        <v>1825</v>
      </c>
      <c r="N20" s="45" t="s">
        <v>1826</v>
      </c>
      <c r="O20" s="45" t="s">
        <v>1827</v>
      </c>
      <c r="P20" s="25" t="s">
        <v>276</v>
      </c>
      <c r="Q20" s="56" t="s">
        <v>112</v>
      </c>
      <c r="R20" s="25" t="s">
        <v>1884</v>
      </c>
      <c r="S20" s="25" t="s">
        <v>470</v>
      </c>
      <c r="T20" s="55" t="n">
        <v>45658</v>
      </c>
      <c r="U20" s="25" t="str">
        <f aca="false">SEO[[#This Row],[Unidade]]&amp; RIGHT("000" &amp; ROW(), 3)</f>
        <v>SEO020</v>
      </c>
    </row>
    <row r="21" customFormat="false" ht="13.5" hidden="false" customHeight="true" outlineLevel="0" collapsed="false">
      <c r="A21" s="22" t="s">
        <v>1817</v>
      </c>
      <c r="B21" s="23" t="n">
        <v>1800000</v>
      </c>
      <c r="C21" s="23" t="n">
        <v>0</v>
      </c>
      <c r="D21" s="24" t="n">
        <v>3</v>
      </c>
      <c r="E21" s="25" t="s">
        <v>1865</v>
      </c>
      <c r="F21" s="25" t="s">
        <v>400</v>
      </c>
      <c r="G21" s="45" t="s">
        <v>1866</v>
      </c>
      <c r="H21" s="45" t="s">
        <v>1896</v>
      </c>
      <c r="I21" s="45" t="s">
        <v>1868</v>
      </c>
      <c r="J21" s="45" t="s">
        <v>1897</v>
      </c>
      <c r="K21" s="45" t="s">
        <v>1883</v>
      </c>
      <c r="L21" s="45" t="s">
        <v>1864</v>
      </c>
      <c r="M21" s="45" t="s">
        <v>1825</v>
      </c>
      <c r="N21" s="45" t="s">
        <v>1826</v>
      </c>
      <c r="O21" s="45" t="s">
        <v>1827</v>
      </c>
      <c r="P21" s="25" t="s">
        <v>276</v>
      </c>
      <c r="Q21" s="56" t="s">
        <v>112</v>
      </c>
      <c r="R21" s="25" t="s">
        <v>1884</v>
      </c>
      <c r="S21" s="25" t="s">
        <v>470</v>
      </c>
      <c r="T21" s="55" t="n">
        <v>45658</v>
      </c>
      <c r="U21" s="25" t="str">
        <f aca="false">SEO[[#This Row],[Unidade]]&amp; RIGHT("000" &amp; ROW(), 3)</f>
        <v>SEO021</v>
      </c>
    </row>
    <row r="22" customFormat="false" ht="13.5" hidden="false" customHeight="true" outlineLevel="0" collapsed="false">
      <c r="A22" s="22" t="s">
        <v>1817</v>
      </c>
      <c r="B22" s="23" t="n">
        <v>400000</v>
      </c>
      <c r="C22" s="23" t="n">
        <v>0</v>
      </c>
      <c r="D22" s="24" t="n">
        <v>3</v>
      </c>
      <c r="E22" s="25" t="s">
        <v>1865</v>
      </c>
      <c r="F22" s="25" t="s">
        <v>400</v>
      </c>
      <c r="G22" s="45" t="s">
        <v>1866</v>
      </c>
      <c r="H22" s="45" t="s">
        <v>1898</v>
      </c>
      <c r="I22" s="45" t="s">
        <v>1868</v>
      </c>
      <c r="J22" s="45" t="s">
        <v>1899</v>
      </c>
      <c r="K22" s="45" t="s">
        <v>1900</v>
      </c>
      <c r="L22" s="45" t="s">
        <v>1871</v>
      </c>
      <c r="M22" s="45" t="s">
        <v>1825</v>
      </c>
      <c r="N22" s="45" t="s">
        <v>1826</v>
      </c>
      <c r="O22" s="45" t="s">
        <v>1827</v>
      </c>
      <c r="P22" s="25" t="s">
        <v>276</v>
      </c>
      <c r="Q22" s="56" t="s">
        <v>112</v>
      </c>
      <c r="R22" s="25" t="n">
        <v>8282</v>
      </c>
      <c r="S22" s="25" t="s">
        <v>44</v>
      </c>
      <c r="T22" s="55" t="n">
        <v>45748</v>
      </c>
      <c r="U22" s="25" t="str">
        <f aca="false">SEO[[#This Row],[Unidade]]&amp; RIGHT("000" &amp; ROW(), 3)</f>
        <v>SEO022</v>
      </c>
    </row>
    <row r="23" customFormat="false" ht="13.5" hidden="false" customHeight="true" outlineLevel="0" collapsed="false">
      <c r="A23" s="22" t="s">
        <v>1817</v>
      </c>
      <c r="B23" s="23" t="n">
        <v>200000</v>
      </c>
      <c r="C23" s="23" t="n">
        <v>0</v>
      </c>
      <c r="D23" s="24" t="n">
        <v>3</v>
      </c>
      <c r="E23" s="25" t="s">
        <v>1865</v>
      </c>
      <c r="F23" s="25" t="s">
        <v>400</v>
      </c>
      <c r="G23" s="45" t="s">
        <v>1866</v>
      </c>
      <c r="H23" s="45" t="s">
        <v>1901</v>
      </c>
      <c r="I23" s="45" t="s">
        <v>1902</v>
      </c>
      <c r="J23" s="45" t="s">
        <v>1903</v>
      </c>
      <c r="K23" s="45" t="s">
        <v>1854</v>
      </c>
      <c r="L23" s="45" t="s">
        <v>1871</v>
      </c>
      <c r="M23" s="45" t="s">
        <v>1825</v>
      </c>
      <c r="N23" s="45" t="s">
        <v>1826</v>
      </c>
      <c r="O23" s="45" t="s">
        <v>1827</v>
      </c>
      <c r="P23" s="25" t="s">
        <v>276</v>
      </c>
      <c r="Q23" s="56" t="s">
        <v>112</v>
      </c>
      <c r="R23" s="25" t="n">
        <v>8282</v>
      </c>
      <c r="S23" s="25" t="s">
        <v>44</v>
      </c>
      <c r="T23" s="55" t="n">
        <v>45809</v>
      </c>
      <c r="U23" s="25" t="str">
        <f aca="false">SEO[[#This Row],[Unidade]]&amp; RIGHT("000" &amp; ROW(), 3)</f>
        <v>SEO023</v>
      </c>
    </row>
    <row r="24" customFormat="false" ht="13.5" hidden="false" customHeight="true" outlineLevel="0" collapsed="false">
      <c r="A24" s="22" t="s">
        <v>1817</v>
      </c>
      <c r="B24" s="23" t="n">
        <v>1890000</v>
      </c>
      <c r="C24" s="23" t="n">
        <v>0</v>
      </c>
      <c r="D24" s="24" t="n">
        <v>3</v>
      </c>
      <c r="E24" s="25" t="s">
        <v>1865</v>
      </c>
      <c r="F24" s="25" t="s">
        <v>400</v>
      </c>
      <c r="G24" s="45" t="s">
        <v>1904</v>
      </c>
      <c r="H24" s="45" t="s">
        <v>1905</v>
      </c>
      <c r="I24" s="45" t="s">
        <v>1902</v>
      </c>
      <c r="J24" s="45" t="s">
        <v>1906</v>
      </c>
      <c r="K24" s="45" t="s">
        <v>1907</v>
      </c>
      <c r="L24" s="45" t="s">
        <v>1871</v>
      </c>
      <c r="M24" s="45" t="s">
        <v>1825</v>
      </c>
      <c r="N24" s="45" t="s">
        <v>1826</v>
      </c>
      <c r="O24" s="45" t="s">
        <v>1827</v>
      </c>
      <c r="P24" s="25" t="s">
        <v>276</v>
      </c>
      <c r="Q24" s="56" t="s">
        <v>112</v>
      </c>
      <c r="R24" s="25" t="n">
        <v>8282</v>
      </c>
      <c r="S24" s="25" t="s">
        <v>44</v>
      </c>
      <c r="T24" s="55" t="n">
        <v>45809</v>
      </c>
      <c r="U24" s="25" t="str">
        <f aca="false">SEO[[#This Row],[Unidade]]&amp; RIGHT("000" &amp; ROW(), 3)</f>
        <v>SEO024</v>
      </c>
    </row>
    <row r="25" customFormat="false" ht="13.5" hidden="false" customHeight="true" outlineLevel="0" collapsed="false">
      <c r="A25" s="22" t="s">
        <v>1817</v>
      </c>
      <c r="B25" s="23" t="n">
        <v>200000</v>
      </c>
      <c r="C25" s="23" t="n">
        <v>0</v>
      </c>
      <c r="D25" s="24" t="n">
        <v>3</v>
      </c>
      <c r="E25" s="25" t="s">
        <v>1865</v>
      </c>
      <c r="F25" s="25" t="s">
        <v>400</v>
      </c>
      <c r="G25" s="45" t="s">
        <v>1908</v>
      </c>
      <c r="H25" s="45" t="s">
        <v>1909</v>
      </c>
      <c r="I25" s="45" t="s">
        <v>1902</v>
      </c>
      <c r="J25" s="45" t="s">
        <v>1910</v>
      </c>
      <c r="K25" s="45" t="s">
        <v>1911</v>
      </c>
      <c r="L25" s="45" t="s">
        <v>1912</v>
      </c>
      <c r="M25" s="45" t="s">
        <v>1825</v>
      </c>
      <c r="N25" s="45" t="s">
        <v>1843</v>
      </c>
      <c r="O25" s="45" t="s">
        <v>1827</v>
      </c>
      <c r="P25" s="25" t="s">
        <v>276</v>
      </c>
      <c r="Q25" s="56" t="s">
        <v>112</v>
      </c>
      <c r="R25" s="25" t="n">
        <v>8282</v>
      </c>
      <c r="S25" s="25" t="s">
        <v>44</v>
      </c>
      <c r="T25" s="55" t="n">
        <v>45809</v>
      </c>
      <c r="U25" s="25" t="str">
        <f aca="false">SEO[[#This Row],[Unidade]]&amp; RIGHT("000" &amp; ROW(), 3)</f>
        <v>SEO025</v>
      </c>
    </row>
    <row r="26" customFormat="false" ht="13.5" hidden="false" customHeight="true" outlineLevel="0" collapsed="false">
      <c r="A26" s="22" t="s">
        <v>1817</v>
      </c>
      <c r="B26" s="23" t="n">
        <v>200000</v>
      </c>
      <c r="C26" s="23" t="n">
        <v>0</v>
      </c>
      <c r="D26" s="24" t="n">
        <v>3</v>
      </c>
      <c r="E26" s="25" t="s">
        <v>1865</v>
      </c>
      <c r="F26" s="25" t="s">
        <v>400</v>
      </c>
      <c r="G26" s="45" t="s">
        <v>1908</v>
      </c>
      <c r="H26" s="45" t="s">
        <v>1913</v>
      </c>
      <c r="I26" s="45" t="s">
        <v>1902</v>
      </c>
      <c r="J26" s="45" t="s">
        <v>1914</v>
      </c>
      <c r="K26" s="45" t="s">
        <v>1854</v>
      </c>
      <c r="L26" s="45" t="s">
        <v>1871</v>
      </c>
      <c r="M26" s="45" t="s">
        <v>1825</v>
      </c>
      <c r="N26" s="45" t="s">
        <v>1826</v>
      </c>
      <c r="O26" s="45" t="s">
        <v>1827</v>
      </c>
      <c r="P26" s="25" t="s">
        <v>276</v>
      </c>
      <c r="Q26" s="56" t="s">
        <v>112</v>
      </c>
      <c r="R26" s="25" t="n">
        <v>8282</v>
      </c>
      <c r="S26" s="25" t="s">
        <v>44</v>
      </c>
      <c r="T26" s="55" t="n">
        <v>45809</v>
      </c>
      <c r="U26" s="25" t="str">
        <f aca="false">SEO[[#This Row],[Unidade]]&amp; RIGHT("000" &amp; ROW(), 3)</f>
        <v>SEO026</v>
      </c>
    </row>
    <row r="27" customFormat="false" ht="13.5" hidden="false" customHeight="true" outlineLevel="0" collapsed="false">
      <c r="A27" s="22" t="s">
        <v>1817</v>
      </c>
      <c r="B27" s="23" t="n">
        <v>1300000</v>
      </c>
      <c r="C27" s="23" t="n">
        <v>0</v>
      </c>
      <c r="D27" s="24" t="n">
        <v>3</v>
      </c>
      <c r="E27" s="25" t="s">
        <v>1865</v>
      </c>
      <c r="F27" s="25" t="s">
        <v>400</v>
      </c>
      <c r="G27" s="45" t="s">
        <v>1915</v>
      </c>
      <c r="H27" s="45" t="s">
        <v>1916</v>
      </c>
      <c r="I27" s="45" t="s">
        <v>1868</v>
      </c>
      <c r="J27" s="45" t="s">
        <v>1917</v>
      </c>
      <c r="K27" s="45" t="s">
        <v>1918</v>
      </c>
      <c r="L27" s="45" t="s">
        <v>1919</v>
      </c>
      <c r="M27" s="45" t="s">
        <v>1825</v>
      </c>
      <c r="N27" s="45" t="s">
        <v>1826</v>
      </c>
      <c r="O27" s="45" t="s">
        <v>1827</v>
      </c>
      <c r="P27" s="25" t="s">
        <v>276</v>
      </c>
      <c r="Q27" s="56" t="s">
        <v>112</v>
      </c>
      <c r="R27" s="25" t="n">
        <v>8282</v>
      </c>
      <c r="S27" s="25" t="s">
        <v>708</v>
      </c>
      <c r="T27" s="55" t="n">
        <v>45748</v>
      </c>
      <c r="U27" s="25" t="str">
        <f aca="false">SEO[[#This Row],[Unidade]]&amp; RIGHT("000" &amp; ROW(), 3)</f>
        <v>SEO027</v>
      </c>
    </row>
    <row r="28" customFormat="false" ht="13.5" hidden="false" customHeight="true" outlineLevel="0" collapsed="false">
      <c r="A28" s="22" t="s">
        <v>1817</v>
      </c>
      <c r="B28" s="23"/>
      <c r="C28" s="23"/>
      <c r="D28" s="24"/>
      <c r="E28" s="25"/>
      <c r="F28" s="25"/>
      <c r="G28" s="45"/>
      <c r="H28" s="45"/>
      <c r="I28" s="45"/>
      <c r="J28" s="45"/>
      <c r="K28" s="45"/>
      <c r="L28" s="45"/>
      <c r="M28" s="45"/>
      <c r="N28" s="45"/>
      <c r="O28" s="45"/>
      <c r="P28" s="25"/>
      <c r="Q28" s="25"/>
      <c r="R28" s="25"/>
      <c r="S28" s="25"/>
      <c r="T28" s="55"/>
      <c r="U28" s="25" t="str">
        <f aca="false">SEO[[#This Row],[Unidade]]&amp; RIGHT("000" &amp; ROW(), 3)</f>
        <v>SEO028</v>
      </c>
    </row>
    <row r="29" customFormat="false" ht="13.5" hidden="false" customHeight="true" outlineLevel="0" collapsed="false">
      <c r="A29" s="22" t="s">
        <v>1817</v>
      </c>
      <c r="B29" s="23"/>
      <c r="C29" s="23"/>
      <c r="D29" s="24"/>
      <c r="E29" s="25"/>
      <c r="F29" s="25"/>
      <c r="G29" s="45"/>
      <c r="H29" s="45"/>
      <c r="I29" s="45"/>
      <c r="J29" s="45"/>
      <c r="K29" s="45"/>
      <c r="L29" s="45"/>
      <c r="M29" s="45"/>
      <c r="N29" s="45"/>
      <c r="O29" s="45"/>
      <c r="P29" s="25"/>
      <c r="Q29" s="25"/>
      <c r="R29" s="25"/>
      <c r="S29" s="25"/>
      <c r="T29" s="55"/>
      <c r="U29" s="25" t="str">
        <f aca="false">SEO[[#This Row],[Unidade]]&amp; RIGHT("000" &amp; ROW(), 3)</f>
        <v>SEO029</v>
      </c>
    </row>
    <row r="30" customFormat="false" ht="13.5" hidden="false" customHeight="true" outlineLevel="0" collapsed="false">
      <c r="A30" s="22" t="s">
        <v>1817</v>
      </c>
      <c r="B30" s="23"/>
      <c r="C30" s="23"/>
      <c r="D30" s="24"/>
      <c r="E30" s="25"/>
      <c r="F30" s="25"/>
      <c r="G30" s="45"/>
      <c r="H30" s="45"/>
      <c r="I30" s="45"/>
      <c r="J30" s="45"/>
      <c r="K30" s="45"/>
      <c r="L30" s="45"/>
      <c r="M30" s="45"/>
      <c r="N30" s="45"/>
      <c r="O30" s="45"/>
      <c r="P30" s="25"/>
      <c r="Q30" s="25"/>
      <c r="R30" s="25"/>
      <c r="S30" s="25"/>
      <c r="T30" s="55"/>
      <c r="U30" s="25" t="str">
        <f aca="false">SEO[[#This Row],[Unidade]]&amp; RIGHT("000" &amp; ROW(), 3)</f>
        <v>SEO030</v>
      </c>
    </row>
    <row r="31" customFormat="false" ht="13.5" hidden="false" customHeight="true" outlineLevel="0" collapsed="false">
      <c r="A31" s="22" t="s">
        <v>1817</v>
      </c>
      <c r="B31" s="23"/>
      <c r="C31" s="23"/>
      <c r="D31" s="24"/>
      <c r="E31" s="25"/>
      <c r="F31" s="25"/>
      <c r="G31" s="45"/>
      <c r="H31" s="45"/>
      <c r="I31" s="45"/>
      <c r="J31" s="45"/>
      <c r="K31" s="45"/>
      <c r="L31" s="45"/>
      <c r="M31" s="45"/>
      <c r="N31" s="45"/>
      <c r="O31" s="45"/>
      <c r="P31" s="25"/>
      <c r="Q31" s="25"/>
      <c r="R31" s="25"/>
      <c r="S31" s="25"/>
      <c r="T31" s="55"/>
      <c r="U31" s="25" t="str">
        <f aca="false">SEO[[#This Row],[Unidade]]&amp; RIGHT("000" &amp; ROW(), 3)</f>
        <v>SEO031</v>
      </c>
    </row>
    <row r="32" customFormat="false" ht="13.5" hidden="false" customHeight="true" outlineLevel="0" collapsed="false">
      <c r="A32" s="22" t="s">
        <v>1817</v>
      </c>
      <c r="B32" s="23"/>
      <c r="C32" s="23"/>
      <c r="D32" s="24"/>
      <c r="E32" s="25"/>
      <c r="F32" s="25"/>
      <c r="G32" s="45"/>
      <c r="H32" s="45"/>
      <c r="I32" s="45"/>
      <c r="J32" s="45"/>
      <c r="K32" s="45"/>
      <c r="L32" s="45"/>
      <c r="M32" s="45"/>
      <c r="N32" s="45"/>
      <c r="O32" s="45"/>
      <c r="P32" s="25"/>
      <c r="Q32" s="25"/>
      <c r="R32" s="25"/>
      <c r="S32" s="25"/>
      <c r="T32" s="55"/>
      <c r="U32" s="25" t="str">
        <f aca="false">SEO[[#This Row],[Unidade]]&amp; RIGHT("000" &amp; ROW(), 3)</f>
        <v>SEO032</v>
      </c>
    </row>
    <row r="33" customFormat="false" ht="13.5" hidden="false" customHeight="true" outlineLevel="0" collapsed="false">
      <c r="A33" s="22" t="s">
        <v>1817</v>
      </c>
      <c r="B33" s="23"/>
      <c r="C33" s="23"/>
      <c r="D33" s="24"/>
      <c r="E33" s="25"/>
      <c r="F33" s="25"/>
      <c r="G33" s="45"/>
      <c r="H33" s="45"/>
      <c r="I33" s="45"/>
      <c r="J33" s="45"/>
      <c r="K33" s="45"/>
      <c r="L33" s="45"/>
      <c r="M33" s="45"/>
      <c r="N33" s="45"/>
      <c r="O33" s="45"/>
      <c r="P33" s="25"/>
      <c r="Q33" s="25"/>
      <c r="R33" s="25"/>
      <c r="S33" s="25"/>
      <c r="T33" s="55"/>
      <c r="U33" s="25" t="str">
        <f aca="false">SEO[[#This Row],[Unidade]]&amp; RIGHT("000" &amp; ROW(), 3)</f>
        <v>SEO033</v>
      </c>
    </row>
    <row r="34" customFormat="false" ht="13.5" hidden="false" customHeight="true" outlineLevel="0" collapsed="false">
      <c r="A34" s="22" t="s">
        <v>1817</v>
      </c>
      <c r="B34" s="23"/>
      <c r="C34" s="23"/>
      <c r="D34" s="24"/>
      <c r="E34" s="25"/>
      <c r="F34" s="25"/>
      <c r="G34" s="45"/>
      <c r="H34" s="45"/>
      <c r="I34" s="45"/>
      <c r="J34" s="45"/>
      <c r="K34" s="45"/>
      <c r="L34" s="45"/>
      <c r="M34" s="45"/>
      <c r="N34" s="45"/>
      <c r="O34" s="45"/>
      <c r="P34" s="25"/>
      <c r="Q34" s="25"/>
      <c r="R34" s="25"/>
      <c r="S34" s="25"/>
      <c r="T34" s="55"/>
      <c r="U34" s="25" t="str">
        <f aca="false">SEO[[#This Row],[Unidade]]&amp; RIGHT("000" &amp; ROW(), 3)</f>
        <v>SEO034</v>
      </c>
    </row>
    <row r="35" customFormat="false" ht="13.5" hidden="false" customHeight="true" outlineLevel="0" collapsed="false">
      <c r="A35" s="22" t="s">
        <v>1817</v>
      </c>
      <c r="B35" s="23"/>
      <c r="C35" s="23"/>
      <c r="D35" s="24"/>
      <c r="E35" s="25"/>
      <c r="F35" s="25"/>
      <c r="G35" s="45"/>
      <c r="H35" s="45"/>
      <c r="I35" s="45"/>
      <c r="J35" s="45"/>
      <c r="K35" s="45"/>
      <c r="L35" s="45"/>
      <c r="M35" s="45"/>
      <c r="N35" s="45"/>
      <c r="O35" s="45"/>
      <c r="P35" s="25"/>
      <c r="Q35" s="25"/>
      <c r="R35" s="25"/>
      <c r="S35" s="25"/>
      <c r="T35" s="55"/>
      <c r="U35" s="25" t="str">
        <f aca="false">SEO[[#This Row],[Unidade]]&amp; RIGHT("000" &amp; ROW(), 3)</f>
        <v>SEO035</v>
      </c>
    </row>
    <row r="36" customFormat="false" ht="13.5" hidden="false" customHeight="true" outlineLevel="0" collapsed="false">
      <c r="A36" s="22" t="s">
        <v>1817</v>
      </c>
      <c r="B36" s="23"/>
      <c r="C36" s="23"/>
      <c r="D36" s="24"/>
      <c r="E36" s="25"/>
      <c r="F36" s="25"/>
      <c r="G36" s="45"/>
      <c r="H36" s="45"/>
      <c r="I36" s="45"/>
      <c r="J36" s="45"/>
      <c r="K36" s="45"/>
      <c r="L36" s="45"/>
      <c r="M36" s="45"/>
      <c r="N36" s="45"/>
      <c r="O36" s="45"/>
      <c r="P36" s="25"/>
      <c r="Q36" s="25"/>
      <c r="R36" s="25"/>
      <c r="S36" s="25"/>
      <c r="T36" s="55"/>
      <c r="U36" s="25" t="str">
        <f aca="false">SEO[[#This Row],[Unidade]]&amp; RIGHT("000" &amp; ROW(), 3)</f>
        <v>SEO036</v>
      </c>
    </row>
    <row r="37" customFormat="false" ht="13.5" hidden="false" customHeight="true" outlineLevel="0" collapsed="false">
      <c r="A37" s="22" t="s">
        <v>1817</v>
      </c>
      <c r="B37" s="23"/>
      <c r="C37" s="23"/>
      <c r="D37" s="24"/>
      <c r="E37" s="25"/>
      <c r="F37" s="25"/>
      <c r="G37" s="45"/>
      <c r="H37" s="45"/>
      <c r="I37" s="45"/>
      <c r="J37" s="45"/>
      <c r="K37" s="45"/>
      <c r="L37" s="45"/>
      <c r="M37" s="45"/>
      <c r="N37" s="45"/>
      <c r="O37" s="45"/>
      <c r="P37" s="25"/>
      <c r="Q37" s="25"/>
      <c r="R37" s="25"/>
      <c r="S37" s="25"/>
      <c r="T37" s="55"/>
      <c r="U37" s="25" t="str">
        <f aca="false">SEO[[#This Row],[Unidade]]&amp; RIGHT("000" &amp; ROW(), 3)</f>
        <v>SEO037</v>
      </c>
    </row>
    <row r="38" customFormat="false" ht="13.5" hidden="false" customHeight="true" outlineLevel="0" collapsed="false">
      <c r="A38" s="22" t="s">
        <v>1817</v>
      </c>
      <c r="B38" s="23"/>
      <c r="C38" s="23"/>
      <c r="D38" s="24"/>
      <c r="E38" s="25"/>
      <c r="F38" s="25"/>
      <c r="G38" s="45"/>
      <c r="H38" s="45"/>
      <c r="I38" s="45"/>
      <c r="J38" s="45"/>
      <c r="K38" s="45"/>
      <c r="L38" s="45"/>
      <c r="M38" s="45"/>
      <c r="N38" s="45"/>
      <c r="O38" s="45"/>
      <c r="P38" s="25"/>
      <c r="Q38" s="25"/>
      <c r="R38" s="25"/>
      <c r="S38" s="25"/>
      <c r="T38" s="55"/>
      <c r="U38" s="25" t="str">
        <f aca="false">SEO[[#This Row],[Unidade]]&amp; RIGHT("000" &amp; ROW(), 3)</f>
        <v>SEO038</v>
      </c>
    </row>
    <row r="39" customFormat="false" ht="13.5" hidden="false" customHeight="true" outlineLevel="0" collapsed="false">
      <c r="A39" s="22" t="s">
        <v>1817</v>
      </c>
      <c r="B39" s="23"/>
      <c r="C39" s="23"/>
      <c r="D39" s="24"/>
      <c r="E39" s="25"/>
      <c r="F39" s="25"/>
      <c r="G39" s="45"/>
      <c r="H39" s="45"/>
      <c r="I39" s="45"/>
      <c r="J39" s="45"/>
      <c r="K39" s="45"/>
      <c r="L39" s="45"/>
      <c r="M39" s="45"/>
      <c r="N39" s="45"/>
      <c r="O39" s="45"/>
      <c r="P39" s="25"/>
      <c r="Q39" s="25"/>
      <c r="R39" s="25"/>
      <c r="S39" s="25"/>
      <c r="T39" s="55"/>
      <c r="U39" s="25" t="str">
        <f aca="false">SEO[[#This Row],[Unidade]]&amp; RIGHT("000" &amp; ROW(), 3)</f>
        <v>SEO039</v>
      </c>
    </row>
    <row r="40" customFormat="false" ht="13.5" hidden="false" customHeight="true" outlineLevel="0" collapsed="false">
      <c r="A40" s="22" t="s">
        <v>1817</v>
      </c>
      <c r="B40" s="23"/>
      <c r="C40" s="23"/>
      <c r="D40" s="24"/>
      <c r="E40" s="25"/>
      <c r="F40" s="25"/>
      <c r="G40" s="45"/>
      <c r="H40" s="45"/>
      <c r="I40" s="45"/>
      <c r="J40" s="45"/>
      <c r="K40" s="45"/>
      <c r="L40" s="45"/>
      <c r="M40" s="45"/>
      <c r="N40" s="45"/>
      <c r="O40" s="45"/>
      <c r="P40" s="25"/>
      <c r="Q40" s="25"/>
      <c r="R40" s="25"/>
      <c r="S40" s="25"/>
      <c r="T40" s="55"/>
      <c r="U40" s="25" t="str">
        <f aca="false">SEO[[#This Row],[Unidade]]&amp; RIGHT("000" &amp; ROW(), 3)</f>
        <v>SEO040</v>
      </c>
    </row>
    <row r="41" customFormat="false" ht="13.5" hidden="false" customHeight="true" outlineLevel="0" collapsed="false">
      <c r="A41" s="22" t="s">
        <v>1817</v>
      </c>
      <c r="B41" s="23"/>
      <c r="C41" s="23"/>
      <c r="D41" s="24"/>
      <c r="E41" s="25"/>
      <c r="F41" s="25"/>
      <c r="G41" s="45"/>
      <c r="H41" s="45"/>
      <c r="I41" s="45"/>
      <c r="J41" s="45"/>
      <c r="K41" s="45"/>
      <c r="L41" s="45"/>
      <c r="M41" s="45"/>
      <c r="N41" s="45"/>
      <c r="O41" s="45"/>
      <c r="P41" s="25"/>
      <c r="Q41" s="25"/>
      <c r="R41" s="25"/>
      <c r="S41" s="25"/>
      <c r="T41" s="55"/>
      <c r="U41" s="25" t="str">
        <f aca="false">SEO[[#This Row],[Unidade]]&amp; RIGHT("000" &amp; ROW(), 3)</f>
        <v>SEO041</v>
      </c>
    </row>
    <row r="42" customFormat="false" ht="13.5" hidden="false" customHeight="true" outlineLevel="0" collapsed="false">
      <c r="A42" s="22" t="s">
        <v>1817</v>
      </c>
      <c r="B42" s="23"/>
      <c r="C42" s="23"/>
      <c r="D42" s="24"/>
      <c r="E42" s="25"/>
      <c r="F42" s="25"/>
      <c r="G42" s="45"/>
      <c r="H42" s="45"/>
      <c r="I42" s="45"/>
      <c r="J42" s="45"/>
      <c r="K42" s="45"/>
      <c r="L42" s="45"/>
      <c r="M42" s="45"/>
      <c r="N42" s="45"/>
      <c r="O42" s="45"/>
      <c r="P42" s="25"/>
      <c r="Q42" s="25"/>
      <c r="R42" s="25"/>
      <c r="S42" s="25"/>
      <c r="T42" s="55"/>
      <c r="U42" s="25" t="str">
        <f aca="false">SEO[[#This Row],[Unidade]]&amp; RIGHT("000" &amp; ROW(), 3)</f>
        <v>SEO042</v>
      </c>
    </row>
    <row r="43" customFormat="false" ht="13.5" hidden="false" customHeight="true" outlineLevel="0" collapsed="false">
      <c r="A43" s="22" t="s">
        <v>1817</v>
      </c>
      <c r="B43" s="23"/>
      <c r="C43" s="23"/>
      <c r="D43" s="24"/>
      <c r="E43" s="25"/>
      <c r="F43" s="25"/>
      <c r="G43" s="45"/>
      <c r="H43" s="45"/>
      <c r="I43" s="45"/>
      <c r="J43" s="45"/>
      <c r="K43" s="45"/>
      <c r="L43" s="45"/>
      <c r="M43" s="45"/>
      <c r="N43" s="45"/>
      <c r="O43" s="45"/>
      <c r="P43" s="25"/>
      <c r="Q43" s="25"/>
      <c r="R43" s="25"/>
      <c r="S43" s="25"/>
      <c r="T43" s="55"/>
      <c r="U43" s="25" t="str">
        <f aca="false">SEO[[#This Row],[Unidade]]&amp; RIGHT("000" &amp; ROW(), 3)</f>
        <v>SEO043</v>
      </c>
    </row>
    <row r="44" customFormat="false" ht="13.5" hidden="false" customHeight="true" outlineLevel="0" collapsed="false">
      <c r="A44" s="22" t="s">
        <v>1817</v>
      </c>
      <c r="B44" s="23"/>
      <c r="C44" s="23"/>
      <c r="D44" s="24"/>
      <c r="E44" s="25"/>
      <c r="F44" s="25"/>
      <c r="G44" s="45"/>
      <c r="H44" s="45"/>
      <c r="I44" s="45"/>
      <c r="J44" s="45"/>
      <c r="K44" s="45"/>
      <c r="L44" s="45"/>
      <c r="M44" s="45"/>
      <c r="N44" s="45"/>
      <c r="O44" s="45"/>
      <c r="P44" s="25"/>
      <c r="Q44" s="25"/>
      <c r="R44" s="25"/>
      <c r="S44" s="25"/>
      <c r="T44" s="55"/>
      <c r="U44" s="25" t="str">
        <f aca="false">SEO[[#This Row],[Unidade]]&amp; RIGHT("000" &amp; ROW(), 3)</f>
        <v>SEO044</v>
      </c>
    </row>
    <row r="45" customFormat="false" ht="13.5" hidden="false" customHeight="true" outlineLevel="0" collapsed="false">
      <c r="A45" s="22" t="s">
        <v>1817</v>
      </c>
      <c r="B45" s="23"/>
      <c r="C45" s="23"/>
      <c r="D45" s="24"/>
      <c r="E45" s="25"/>
      <c r="F45" s="25"/>
      <c r="G45" s="45"/>
      <c r="H45" s="45"/>
      <c r="I45" s="45"/>
      <c r="J45" s="45"/>
      <c r="K45" s="45"/>
      <c r="L45" s="45"/>
      <c r="M45" s="45"/>
      <c r="N45" s="45"/>
      <c r="O45" s="45"/>
      <c r="P45" s="25"/>
      <c r="Q45" s="25"/>
      <c r="R45" s="25"/>
      <c r="S45" s="25"/>
      <c r="T45" s="55"/>
      <c r="U45" s="25" t="str">
        <f aca="false">SEO[[#This Row],[Unidade]]&amp; RIGHT("000" &amp; ROW(), 3)</f>
        <v>SEO045</v>
      </c>
    </row>
    <row r="46" customFormat="false" ht="13.5" hidden="false" customHeight="true" outlineLevel="0" collapsed="false">
      <c r="A46" s="22" t="s">
        <v>1817</v>
      </c>
      <c r="B46" s="23"/>
      <c r="C46" s="23"/>
      <c r="D46" s="24"/>
      <c r="E46" s="25"/>
      <c r="F46" s="25"/>
      <c r="G46" s="45"/>
      <c r="H46" s="45"/>
      <c r="I46" s="45"/>
      <c r="J46" s="45"/>
      <c r="K46" s="45"/>
      <c r="L46" s="45"/>
      <c r="M46" s="45"/>
      <c r="N46" s="45"/>
      <c r="O46" s="45"/>
      <c r="P46" s="25"/>
      <c r="Q46" s="25"/>
      <c r="R46" s="25"/>
      <c r="S46" s="25"/>
      <c r="T46" s="55"/>
      <c r="U46" s="25" t="str">
        <f aca="false">SEO[[#This Row],[Unidade]]&amp; RIGHT("000" &amp; ROW(), 3)</f>
        <v>SEO046</v>
      </c>
    </row>
    <row r="47" customFormat="false" ht="13.5" hidden="false" customHeight="true" outlineLevel="0" collapsed="false">
      <c r="A47" s="22" t="s">
        <v>1817</v>
      </c>
      <c r="B47" s="23"/>
      <c r="C47" s="23"/>
      <c r="D47" s="24"/>
      <c r="E47" s="25"/>
      <c r="F47" s="25"/>
      <c r="G47" s="45"/>
      <c r="H47" s="45"/>
      <c r="I47" s="45"/>
      <c r="J47" s="45"/>
      <c r="K47" s="45"/>
      <c r="L47" s="45"/>
      <c r="M47" s="45"/>
      <c r="N47" s="45"/>
      <c r="O47" s="45"/>
      <c r="P47" s="25"/>
      <c r="Q47" s="25"/>
      <c r="R47" s="25"/>
      <c r="S47" s="25"/>
      <c r="T47" s="55"/>
      <c r="U47" s="25" t="str">
        <f aca="false">SEO[[#This Row],[Unidade]]&amp; RIGHT("000" &amp; ROW(), 3)</f>
        <v>SEO047</v>
      </c>
    </row>
    <row r="48" customFormat="false" ht="13.5" hidden="false" customHeight="true" outlineLevel="0" collapsed="false">
      <c r="A48" s="22" t="s">
        <v>1817</v>
      </c>
      <c r="B48" s="23"/>
      <c r="C48" s="23"/>
      <c r="D48" s="24"/>
      <c r="E48" s="25"/>
      <c r="F48" s="25"/>
      <c r="G48" s="45"/>
      <c r="H48" s="45"/>
      <c r="I48" s="45"/>
      <c r="J48" s="45"/>
      <c r="K48" s="45"/>
      <c r="L48" s="45"/>
      <c r="M48" s="45"/>
      <c r="N48" s="45"/>
      <c r="O48" s="45"/>
      <c r="P48" s="25"/>
      <c r="Q48" s="25"/>
      <c r="R48" s="25"/>
      <c r="S48" s="25"/>
      <c r="T48" s="55"/>
      <c r="U48" s="25" t="str">
        <f aca="false">SEO[[#This Row],[Unidade]]&amp; RIGHT("000" &amp; ROW(), 3)</f>
        <v>SEO048</v>
      </c>
    </row>
    <row r="49" customFormat="false" ht="13.5" hidden="false" customHeight="true" outlineLevel="0" collapsed="false">
      <c r="A49" s="22" t="s">
        <v>1817</v>
      </c>
      <c r="B49" s="23"/>
      <c r="C49" s="23"/>
      <c r="D49" s="24"/>
      <c r="E49" s="25"/>
      <c r="F49" s="25"/>
      <c r="G49" s="45"/>
      <c r="H49" s="45"/>
      <c r="I49" s="45"/>
      <c r="J49" s="45"/>
      <c r="K49" s="45"/>
      <c r="L49" s="45"/>
      <c r="M49" s="45"/>
      <c r="N49" s="45"/>
      <c r="O49" s="45"/>
      <c r="P49" s="25"/>
      <c r="Q49" s="25"/>
      <c r="R49" s="25"/>
      <c r="S49" s="25"/>
      <c r="T49" s="55"/>
      <c r="U49" s="25" t="str">
        <f aca="false">SEO[[#This Row],[Unidade]]&amp; RIGHT("000" &amp; ROW(), 3)</f>
        <v>SEO049</v>
      </c>
    </row>
    <row r="50" customFormat="false" ht="13.5" hidden="false" customHeight="true" outlineLevel="0" collapsed="false">
      <c r="A50" s="22" t="s">
        <v>1817</v>
      </c>
      <c r="B50" s="23"/>
      <c r="C50" s="23"/>
      <c r="D50" s="24"/>
      <c r="E50" s="25"/>
      <c r="F50" s="25"/>
      <c r="G50" s="45"/>
      <c r="H50" s="45"/>
      <c r="I50" s="45"/>
      <c r="J50" s="45"/>
      <c r="K50" s="45"/>
      <c r="L50" s="45"/>
      <c r="M50" s="45"/>
      <c r="N50" s="45"/>
      <c r="O50" s="45"/>
      <c r="P50" s="25"/>
      <c r="Q50" s="25"/>
      <c r="R50" s="25"/>
      <c r="S50" s="25"/>
      <c r="T50" s="55"/>
      <c r="U50" s="25" t="str">
        <f aca="false">SEO[[#This Row],[Unidade]]&amp; RIGHT("000" &amp; ROW(), 3)</f>
        <v>SEO050</v>
      </c>
    </row>
  </sheetData>
  <mergeCells count="2">
    <mergeCell ref="E1:K1"/>
    <mergeCell ref="P1:T1"/>
  </mergeCells>
  <conditionalFormatting sqref="B1">
    <cfRule type="cellIs" priority="2" operator="lessThan" aboveAverage="0" equalAverage="0" bottom="0" percent="0" rank="0" text="" dxfId="153">
      <formula>0</formula>
    </cfRule>
  </conditionalFormatting>
  <conditionalFormatting sqref="C1">
    <cfRule type="cellIs" priority="3" operator="lessThan" aboveAverage="0" equalAverage="0" bottom="0" percent="0" rank="0" text="" dxfId="154">
      <formula>0</formula>
    </cfRule>
  </conditionalFormatting>
  <conditionalFormatting sqref="D3:D50">
    <cfRule type="cellIs" priority="4" operator="equal" aboveAverage="0" equalAverage="0" bottom="0" percent="0" rank="0" text="" dxfId="155">
      <formula>3</formula>
    </cfRule>
    <cfRule type="cellIs" priority="5" operator="equal" aboveAverage="0" equalAverage="0" bottom="0" percent="0" rank="0" text="" dxfId="156">
      <formula>2</formula>
    </cfRule>
    <cfRule type="cellIs" priority="6" operator="equal" aboveAverage="0" equalAverage="0" bottom="0" percent="0" rank="0" text="" dxfId="157">
      <formula>1</formula>
    </cfRule>
  </conditionalFormatting>
  <conditionalFormatting sqref="E3:E50">
    <cfRule type="expression" priority="7" aboveAverage="0" equalAverage="0" bottom="0" percent="0" rank="0" text="" dxfId="158">
      <formula>$D3=""</formula>
    </cfRule>
    <cfRule type="expression" priority="8" aboveAverage="0" equalAverage="0" bottom="0" percent="0" rank="0" text="" dxfId="159">
      <formula>$C3=0</formula>
    </cfRule>
    <cfRule type="expression" priority="9" aboveAverage="0" equalAverage="0" bottom="0" percent="0" rank="0" text="" dxfId="160">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6"/>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50"/>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1" min="1" style="1" width="15.63"/>
    <col collapsed="false" customWidth="false" hidden="false" outlineLevel="0" max="3" min="2" style="2" width="15.63"/>
    <col collapsed="false" customWidth="true" hidden="false" outlineLevel="0" max="4" min="4" style="2" width="4.63"/>
    <col collapsed="false" customWidth="false" hidden="false" outlineLevel="0" max="19" min="5" style="1" width="15.63"/>
    <col collapsed="false" customWidth="false" hidden="false" outlineLevel="0" max="20" min="20" style="4" width="15.63"/>
    <col collapsed="false" customWidth="false" hidden="false" outlineLevel="0" max="1024" min="21" style="1" width="15.63"/>
  </cols>
  <sheetData>
    <row r="1" s="13" customFormat="true" ht="13.5" hidden="false" customHeight="true" outlineLevel="0" collapsed="false">
      <c r="A1" s="5" t="n">
        <v>2467279.46</v>
      </c>
      <c r="B1" s="40" t="n">
        <f aca="false">SUM(B3:B99)</f>
        <v>12007801.53</v>
      </c>
      <c r="C1" s="7" t="n">
        <f aca="false">A1-SUM(C3:C99)</f>
        <v>0</v>
      </c>
      <c r="D1" s="8" t="s">
        <v>0</v>
      </c>
      <c r="E1" s="9" t="s">
        <v>1</v>
      </c>
      <c r="F1" s="9"/>
      <c r="G1" s="9"/>
      <c r="H1" s="9"/>
      <c r="I1" s="9"/>
      <c r="J1" s="9"/>
      <c r="K1" s="9"/>
      <c r="L1" s="10" t="s">
        <v>2</v>
      </c>
      <c r="M1" s="10" t="s">
        <v>3</v>
      </c>
      <c r="N1" s="10" t="s">
        <v>4</v>
      </c>
      <c r="O1" s="10" t="s">
        <v>5</v>
      </c>
      <c r="P1" s="11" t="s">
        <v>6</v>
      </c>
      <c r="Q1" s="11"/>
      <c r="R1" s="11"/>
      <c r="S1" s="11"/>
      <c r="T1" s="11"/>
      <c r="U1" s="12" t="s">
        <v>7</v>
      </c>
    </row>
    <row r="2" customFormat="false" ht="13.5" hidden="false" customHeight="true" outlineLevel="0" collapsed="false">
      <c r="A2" s="14" t="s">
        <v>8</v>
      </c>
      <c r="B2" s="15" t="s">
        <v>9</v>
      </c>
      <c r="C2" s="16" t="s">
        <v>10</v>
      </c>
      <c r="D2" s="17" t="s">
        <v>11</v>
      </c>
      <c r="E2" s="14" t="s">
        <v>12</v>
      </c>
      <c r="F2" s="14" t="s">
        <v>13</v>
      </c>
      <c r="G2" s="14" t="s">
        <v>14</v>
      </c>
      <c r="H2" s="14" t="s">
        <v>15</v>
      </c>
      <c r="I2" s="14" t="s">
        <v>16</v>
      </c>
      <c r="J2" s="14" t="s">
        <v>17</v>
      </c>
      <c r="K2" s="1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1920</v>
      </c>
      <c r="B3" s="23" t="n">
        <v>0</v>
      </c>
      <c r="C3" s="23" t="n">
        <v>100000</v>
      </c>
      <c r="D3" s="24" t="n">
        <v>1</v>
      </c>
      <c r="E3" s="25" t="s">
        <v>1921</v>
      </c>
      <c r="F3" s="25" t="s">
        <v>46</v>
      </c>
      <c r="G3" s="45" t="s">
        <v>1922</v>
      </c>
      <c r="H3" s="45" t="s">
        <v>1923</v>
      </c>
      <c r="I3" s="45" t="s">
        <v>1924</v>
      </c>
      <c r="J3" s="45" t="s">
        <v>1925</v>
      </c>
      <c r="K3" s="45" t="s">
        <v>1926</v>
      </c>
      <c r="L3" s="45" t="s">
        <v>1927</v>
      </c>
      <c r="M3" s="45" t="s">
        <v>1928</v>
      </c>
      <c r="N3" s="45" t="s">
        <v>375</v>
      </c>
      <c r="O3" s="45" t="s">
        <v>40</v>
      </c>
      <c r="P3" s="25" t="s">
        <v>41</v>
      </c>
      <c r="Q3" s="25" t="s">
        <v>1929</v>
      </c>
      <c r="R3" s="25" t="s">
        <v>43</v>
      </c>
      <c r="S3" s="25" t="s">
        <v>44</v>
      </c>
      <c r="T3" s="55" t="n">
        <v>45736</v>
      </c>
      <c r="U3" s="25" t="str">
        <f aca="false">SETI[[#This Row],[Unidade]]&amp; RIGHT("000" &amp; ROW(), 3)</f>
        <v>SETI003</v>
      </c>
    </row>
    <row r="4" customFormat="false" ht="13.5" hidden="false" customHeight="true" outlineLevel="0" collapsed="false">
      <c r="A4" s="22" t="s">
        <v>1920</v>
      </c>
      <c r="B4" s="23" t="n">
        <v>0</v>
      </c>
      <c r="C4" s="23" t="n">
        <v>270426.23</v>
      </c>
      <c r="D4" s="24" t="n">
        <v>1</v>
      </c>
      <c r="E4" s="25" t="s">
        <v>1930</v>
      </c>
      <c r="F4" s="25" t="s">
        <v>46</v>
      </c>
      <c r="G4" s="45" t="s">
        <v>1931</v>
      </c>
      <c r="H4" s="45" t="s">
        <v>1932</v>
      </c>
      <c r="I4" s="45" t="s">
        <v>1933</v>
      </c>
      <c r="J4" s="45" t="s">
        <v>1934</v>
      </c>
      <c r="K4" s="45" t="s">
        <v>1935</v>
      </c>
      <c r="L4" s="45" t="s">
        <v>1936</v>
      </c>
      <c r="M4" s="45" t="s">
        <v>1928</v>
      </c>
      <c r="N4" s="45" t="s">
        <v>375</v>
      </c>
      <c r="O4" s="45" t="s">
        <v>40</v>
      </c>
      <c r="P4" s="25" t="s">
        <v>41</v>
      </c>
      <c r="Q4" s="25" t="s">
        <v>1937</v>
      </c>
      <c r="R4" s="25" t="s">
        <v>43</v>
      </c>
      <c r="S4" s="25" t="s">
        <v>44</v>
      </c>
      <c r="T4" s="55" t="n">
        <v>45920</v>
      </c>
      <c r="U4" s="25" t="str">
        <f aca="false">SETI[[#This Row],[Unidade]]&amp; RIGHT("000" &amp; ROW(), 3)</f>
        <v>SETI004</v>
      </c>
    </row>
    <row r="5" customFormat="false" ht="13.5" hidden="false" customHeight="true" outlineLevel="0" collapsed="false">
      <c r="A5" s="22" t="s">
        <v>1920</v>
      </c>
      <c r="B5" s="23" t="n">
        <v>0</v>
      </c>
      <c r="C5" s="23" t="n">
        <v>413949.6</v>
      </c>
      <c r="D5" s="24" t="n">
        <v>1</v>
      </c>
      <c r="E5" s="25" t="s">
        <v>1938</v>
      </c>
      <c r="F5" s="25" t="s">
        <v>46</v>
      </c>
      <c r="G5" s="45" t="s">
        <v>1939</v>
      </c>
      <c r="H5" s="45" t="s">
        <v>1940</v>
      </c>
      <c r="I5" s="45" t="s">
        <v>1941</v>
      </c>
      <c r="J5" s="45" t="s">
        <v>1942</v>
      </c>
      <c r="K5" s="45" t="s">
        <v>1943</v>
      </c>
      <c r="L5" s="45" t="s">
        <v>1927</v>
      </c>
      <c r="M5" s="45" t="s">
        <v>1928</v>
      </c>
      <c r="N5" s="45" t="s">
        <v>375</v>
      </c>
      <c r="O5" s="45" t="s">
        <v>40</v>
      </c>
      <c r="P5" s="25" t="s">
        <v>41</v>
      </c>
      <c r="Q5" s="25" t="s">
        <v>1944</v>
      </c>
      <c r="R5" s="25" t="s">
        <v>43</v>
      </c>
      <c r="S5" s="25" t="s">
        <v>44</v>
      </c>
      <c r="T5" s="55" t="n">
        <v>45677</v>
      </c>
      <c r="U5" s="25" t="str">
        <f aca="false">SETI[[#This Row],[Unidade]]&amp; RIGHT("000" &amp; ROW(), 3)</f>
        <v>SETI005</v>
      </c>
    </row>
    <row r="6" customFormat="false" ht="13.5" hidden="false" customHeight="true" outlineLevel="0" collapsed="false">
      <c r="A6" s="22" t="s">
        <v>1920</v>
      </c>
      <c r="B6" s="23" t="n">
        <v>2348709.55</v>
      </c>
      <c r="C6" s="23" t="n">
        <v>400000</v>
      </c>
      <c r="D6" s="24" t="n">
        <v>1</v>
      </c>
      <c r="E6" s="25" t="s">
        <v>1938</v>
      </c>
      <c r="F6" s="25" t="s">
        <v>46</v>
      </c>
      <c r="G6" s="45" t="s">
        <v>1939</v>
      </c>
      <c r="H6" s="45" t="s">
        <v>1945</v>
      </c>
      <c r="I6" s="45" t="s">
        <v>1946</v>
      </c>
      <c r="J6" s="45" t="s">
        <v>1947</v>
      </c>
      <c r="K6" s="45" t="s">
        <v>1948</v>
      </c>
      <c r="L6" s="45" t="s">
        <v>1949</v>
      </c>
      <c r="M6" s="45" t="s">
        <v>1950</v>
      </c>
      <c r="N6" s="45" t="s">
        <v>375</v>
      </c>
      <c r="O6" s="45" t="s">
        <v>40</v>
      </c>
      <c r="P6" s="25" t="s">
        <v>276</v>
      </c>
      <c r="Q6" s="25" t="s">
        <v>1944</v>
      </c>
      <c r="R6" s="25" t="n">
        <v>8282</v>
      </c>
      <c r="S6" s="25" t="s">
        <v>44</v>
      </c>
      <c r="T6" s="55" t="n">
        <v>45708</v>
      </c>
      <c r="U6" s="25" t="str">
        <f aca="false">SETI[[#This Row],[Unidade]]&amp; RIGHT("000" &amp; ROW(), 3)</f>
        <v>SETI006</v>
      </c>
    </row>
    <row r="7" customFormat="false" ht="13.5" hidden="false" customHeight="true" outlineLevel="0" collapsed="false">
      <c r="A7" s="22" t="s">
        <v>1920</v>
      </c>
      <c r="B7" s="23" t="n">
        <v>4332509.89</v>
      </c>
      <c r="C7" s="23" t="n">
        <v>250000</v>
      </c>
      <c r="D7" s="24" t="n">
        <v>1</v>
      </c>
      <c r="E7" s="25" t="s">
        <v>1938</v>
      </c>
      <c r="F7" s="25" t="s">
        <v>46</v>
      </c>
      <c r="G7" s="45" t="s">
        <v>1939</v>
      </c>
      <c r="H7" s="45" t="s">
        <v>1951</v>
      </c>
      <c r="I7" s="45" t="s">
        <v>1946</v>
      </c>
      <c r="J7" s="45" t="s">
        <v>1947</v>
      </c>
      <c r="K7" s="45" t="s">
        <v>1952</v>
      </c>
      <c r="L7" s="45" t="s">
        <v>1949</v>
      </c>
      <c r="M7" s="45" t="s">
        <v>1950</v>
      </c>
      <c r="N7" s="45" t="s">
        <v>375</v>
      </c>
      <c r="O7" s="45" t="s">
        <v>40</v>
      </c>
      <c r="P7" s="25" t="s">
        <v>276</v>
      </c>
      <c r="Q7" s="25" t="s">
        <v>1944</v>
      </c>
      <c r="R7" s="25" t="n">
        <v>8282</v>
      </c>
      <c r="S7" s="25" t="s">
        <v>44</v>
      </c>
      <c r="T7" s="55" t="n">
        <v>45708</v>
      </c>
      <c r="U7" s="25" t="str">
        <f aca="false">SETI[[#This Row],[Unidade]]&amp; RIGHT("000" &amp; ROW(), 3)</f>
        <v>SETI007</v>
      </c>
    </row>
    <row r="8" customFormat="false" ht="13.5" hidden="false" customHeight="true" outlineLevel="0" collapsed="false">
      <c r="A8" s="22" t="s">
        <v>1920</v>
      </c>
      <c r="B8" s="23" t="n">
        <v>0</v>
      </c>
      <c r="C8" s="23" t="n">
        <v>180329.1</v>
      </c>
      <c r="D8" s="24" t="n">
        <v>1</v>
      </c>
      <c r="E8" s="25" t="s">
        <v>1938</v>
      </c>
      <c r="F8" s="25" t="s">
        <v>46</v>
      </c>
      <c r="G8" s="45" t="s">
        <v>1939</v>
      </c>
      <c r="H8" s="45" t="s">
        <v>1953</v>
      </c>
      <c r="I8" s="45" t="s">
        <v>1941</v>
      </c>
      <c r="J8" s="45" t="s">
        <v>1942</v>
      </c>
      <c r="K8" s="45" t="s">
        <v>1954</v>
      </c>
      <c r="L8" s="45" t="s">
        <v>1936</v>
      </c>
      <c r="M8" s="45" t="s">
        <v>1928</v>
      </c>
      <c r="N8" s="45" t="s">
        <v>375</v>
      </c>
      <c r="O8" s="45" t="s">
        <v>40</v>
      </c>
      <c r="P8" s="25" t="s">
        <v>41</v>
      </c>
      <c r="Q8" s="25" t="s">
        <v>1944</v>
      </c>
      <c r="R8" s="25" t="s">
        <v>43</v>
      </c>
      <c r="S8" s="25" t="s">
        <v>44</v>
      </c>
      <c r="T8" s="55" t="n">
        <v>45797</v>
      </c>
      <c r="U8" s="25" t="str">
        <f aca="false">SETI[[#This Row],[Unidade]]&amp; RIGHT("000" &amp; ROW(), 3)</f>
        <v>SETI008</v>
      </c>
    </row>
    <row r="9" customFormat="false" ht="13.5" hidden="false" customHeight="true" outlineLevel="0" collapsed="false">
      <c r="A9" s="22" t="s">
        <v>1920</v>
      </c>
      <c r="B9" s="23" t="n">
        <v>0</v>
      </c>
      <c r="C9" s="23" t="n">
        <v>107210.28</v>
      </c>
      <c r="D9" s="24" t="n">
        <v>1</v>
      </c>
      <c r="E9" s="25" t="s">
        <v>1938</v>
      </c>
      <c r="F9" s="25" t="s">
        <v>46</v>
      </c>
      <c r="G9" s="45" t="s">
        <v>1939</v>
      </c>
      <c r="H9" s="45" t="s">
        <v>1955</v>
      </c>
      <c r="I9" s="45" t="s">
        <v>1941</v>
      </c>
      <c r="J9" s="45" t="s">
        <v>1942</v>
      </c>
      <c r="K9" s="45" t="s">
        <v>1956</v>
      </c>
      <c r="L9" s="45" t="s">
        <v>1936</v>
      </c>
      <c r="M9" s="45" t="s">
        <v>1928</v>
      </c>
      <c r="N9" s="45" t="s">
        <v>375</v>
      </c>
      <c r="O9" s="45" t="s">
        <v>40</v>
      </c>
      <c r="P9" s="25" t="s">
        <v>41</v>
      </c>
      <c r="Q9" s="25" t="s">
        <v>1944</v>
      </c>
      <c r="R9" s="25" t="s">
        <v>43</v>
      </c>
      <c r="S9" s="25" t="s">
        <v>44</v>
      </c>
      <c r="T9" s="55" t="n">
        <v>45677</v>
      </c>
      <c r="U9" s="25" t="str">
        <f aca="false">SETI[[#This Row],[Unidade]]&amp; RIGHT("000" &amp; ROW(), 3)</f>
        <v>SETI009</v>
      </c>
    </row>
    <row r="10" customFormat="false" ht="13.5" hidden="false" customHeight="true" outlineLevel="0" collapsed="false">
      <c r="A10" s="22" t="s">
        <v>1920</v>
      </c>
      <c r="B10" s="23" t="n">
        <v>0</v>
      </c>
      <c r="C10" s="23" t="n">
        <v>85245.96</v>
      </c>
      <c r="D10" s="24" t="n">
        <v>1</v>
      </c>
      <c r="E10" s="25" t="s">
        <v>1938</v>
      </c>
      <c r="F10" s="25" t="s">
        <v>46</v>
      </c>
      <c r="G10" s="45" t="s">
        <v>1939</v>
      </c>
      <c r="H10" s="45" t="s">
        <v>1957</v>
      </c>
      <c r="I10" s="45" t="s">
        <v>1941</v>
      </c>
      <c r="J10" s="45" t="s">
        <v>1942</v>
      </c>
      <c r="K10" s="45" t="s">
        <v>1958</v>
      </c>
      <c r="L10" s="45" t="s">
        <v>1936</v>
      </c>
      <c r="M10" s="45" t="s">
        <v>1928</v>
      </c>
      <c r="N10" s="45" t="s">
        <v>375</v>
      </c>
      <c r="O10" s="45" t="s">
        <v>40</v>
      </c>
      <c r="P10" s="25" t="s">
        <v>41</v>
      </c>
      <c r="Q10" s="25" t="s">
        <v>1944</v>
      </c>
      <c r="R10" s="25" t="s">
        <v>43</v>
      </c>
      <c r="S10" s="25" t="s">
        <v>44</v>
      </c>
      <c r="T10" s="55" t="n">
        <v>45677</v>
      </c>
      <c r="U10" s="25" t="str">
        <f aca="false">SETI[[#This Row],[Unidade]]&amp; RIGHT("000" &amp; ROW(), 3)</f>
        <v>SETI010</v>
      </c>
    </row>
    <row r="11" customFormat="false" ht="13.5" hidden="false" customHeight="true" outlineLevel="0" collapsed="false">
      <c r="A11" s="22" t="s">
        <v>1920</v>
      </c>
      <c r="B11" s="23" t="n">
        <v>0</v>
      </c>
      <c r="C11" s="23" t="n">
        <v>82082.5</v>
      </c>
      <c r="D11" s="24" t="n">
        <v>1</v>
      </c>
      <c r="E11" s="25" t="s">
        <v>1938</v>
      </c>
      <c r="F11" s="25" t="s">
        <v>46</v>
      </c>
      <c r="G11" s="45" t="s">
        <v>1939</v>
      </c>
      <c r="H11" s="45" t="s">
        <v>1959</v>
      </c>
      <c r="I11" s="45" t="s">
        <v>1941</v>
      </c>
      <c r="J11" s="45" t="s">
        <v>1942</v>
      </c>
      <c r="K11" s="45" t="s">
        <v>1960</v>
      </c>
      <c r="L11" s="45" t="s">
        <v>1936</v>
      </c>
      <c r="M11" s="45" t="s">
        <v>1928</v>
      </c>
      <c r="N11" s="45" t="s">
        <v>375</v>
      </c>
      <c r="O11" s="45" t="s">
        <v>40</v>
      </c>
      <c r="P11" s="25" t="s">
        <v>41</v>
      </c>
      <c r="Q11" s="25" t="s">
        <v>1944</v>
      </c>
      <c r="R11" s="25" t="s">
        <v>43</v>
      </c>
      <c r="S11" s="25" t="s">
        <v>44</v>
      </c>
      <c r="T11" s="55" t="n">
        <v>45708</v>
      </c>
      <c r="U11" s="25" t="str">
        <f aca="false">SETI[[#This Row],[Unidade]]&amp; RIGHT("000" &amp; ROW(), 3)</f>
        <v>SETI011</v>
      </c>
    </row>
    <row r="12" customFormat="false" ht="13.5" hidden="false" customHeight="true" outlineLevel="0" collapsed="false">
      <c r="A12" s="22" t="s">
        <v>1920</v>
      </c>
      <c r="B12" s="23" t="n">
        <v>0</v>
      </c>
      <c r="C12" s="23" t="n">
        <v>79369.6</v>
      </c>
      <c r="D12" s="24" t="n">
        <v>1</v>
      </c>
      <c r="E12" s="25" t="s">
        <v>1938</v>
      </c>
      <c r="F12" s="25" t="s">
        <v>46</v>
      </c>
      <c r="G12" s="45" t="s">
        <v>1939</v>
      </c>
      <c r="H12" s="45" t="s">
        <v>1961</v>
      </c>
      <c r="I12" s="45" t="s">
        <v>1941</v>
      </c>
      <c r="J12" s="45" t="s">
        <v>1942</v>
      </c>
      <c r="K12" s="45" t="s">
        <v>1956</v>
      </c>
      <c r="L12" s="45" t="s">
        <v>1936</v>
      </c>
      <c r="M12" s="45" t="s">
        <v>1928</v>
      </c>
      <c r="N12" s="45" t="s">
        <v>375</v>
      </c>
      <c r="O12" s="45" t="s">
        <v>40</v>
      </c>
      <c r="P12" s="25" t="s">
        <v>41</v>
      </c>
      <c r="Q12" s="25" t="s">
        <v>1944</v>
      </c>
      <c r="R12" s="25" t="s">
        <v>43</v>
      </c>
      <c r="S12" s="25" t="s">
        <v>44</v>
      </c>
      <c r="T12" s="55" t="n">
        <v>45677</v>
      </c>
      <c r="U12" s="25" t="str">
        <f aca="false">SETI[[#This Row],[Unidade]]&amp; RIGHT("000" &amp; ROW(), 3)</f>
        <v>SETI012</v>
      </c>
    </row>
    <row r="13" customFormat="false" ht="13.5" hidden="false" customHeight="true" outlineLevel="0" collapsed="false">
      <c r="A13" s="22" t="s">
        <v>1920</v>
      </c>
      <c r="B13" s="23" t="n">
        <v>0</v>
      </c>
      <c r="C13" s="23" t="n">
        <v>47072.8</v>
      </c>
      <c r="D13" s="24" t="n">
        <v>1</v>
      </c>
      <c r="E13" s="25" t="s">
        <v>1938</v>
      </c>
      <c r="F13" s="25" t="s">
        <v>46</v>
      </c>
      <c r="G13" s="45" t="s">
        <v>1939</v>
      </c>
      <c r="H13" s="45" t="s">
        <v>1962</v>
      </c>
      <c r="I13" s="45" t="s">
        <v>1941</v>
      </c>
      <c r="J13" s="45" t="s">
        <v>1942</v>
      </c>
      <c r="K13" s="45" t="s">
        <v>1956</v>
      </c>
      <c r="L13" s="45" t="s">
        <v>1936</v>
      </c>
      <c r="M13" s="45" t="s">
        <v>1928</v>
      </c>
      <c r="N13" s="45" t="s">
        <v>375</v>
      </c>
      <c r="O13" s="45" t="s">
        <v>40</v>
      </c>
      <c r="P13" s="25" t="s">
        <v>41</v>
      </c>
      <c r="Q13" s="25" t="s">
        <v>1944</v>
      </c>
      <c r="R13" s="25" t="s">
        <v>43</v>
      </c>
      <c r="S13" s="25" t="s">
        <v>44</v>
      </c>
      <c r="T13" s="55" t="n">
        <v>45736</v>
      </c>
      <c r="U13" s="25" t="str">
        <f aca="false">SETI[[#This Row],[Unidade]]&amp; RIGHT("000" &amp; ROW(), 3)</f>
        <v>SETI013</v>
      </c>
    </row>
    <row r="14" customFormat="false" ht="13.5" hidden="false" customHeight="true" outlineLevel="0" collapsed="false">
      <c r="A14" s="22" t="s">
        <v>1920</v>
      </c>
      <c r="B14" s="23" t="n">
        <v>0</v>
      </c>
      <c r="C14" s="23" t="n">
        <v>39067.08</v>
      </c>
      <c r="D14" s="24" t="n">
        <v>1</v>
      </c>
      <c r="E14" s="25" t="s">
        <v>1938</v>
      </c>
      <c r="F14" s="25" t="s">
        <v>46</v>
      </c>
      <c r="G14" s="45" t="s">
        <v>1939</v>
      </c>
      <c r="H14" s="45" t="s">
        <v>1963</v>
      </c>
      <c r="I14" s="45" t="s">
        <v>1941</v>
      </c>
      <c r="J14" s="45" t="s">
        <v>1942</v>
      </c>
      <c r="K14" s="45" t="s">
        <v>1964</v>
      </c>
      <c r="L14" s="45" t="s">
        <v>1936</v>
      </c>
      <c r="M14" s="45" t="s">
        <v>1928</v>
      </c>
      <c r="N14" s="45" t="s">
        <v>375</v>
      </c>
      <c r="O14" s="45" t="s">
        <v>40</v>
      </c>
      <c r="P14" s="25" t="s">
        <v>41</v>
      </c>
      <c r="Q14" s="25" t="s">
        <v>1944</v>
      </c>
      <c r="R14" s="25" t="s">
        <v>43</v>
      </c>
      <c r="S14" s="25" t="s">
        <v>44</v>
      </c>
      <c r="T14" s="55" t="n">
        <v>45677</v>
      </c>
      <c r="U14" s="25" t="str">
        <f aca="false">SETI[[#This Row],[Unidade]]&amp; RIGHT("000" &amp; ROW(), 3)</f>
        <v>SETI014</v>
      </c>
    </row>
    <row r="15" customFormat="false" ht="13.5" hidden="false" customHeight="true" outlineLevel="0" collapsed="false">
      <c r="A15" s="22" t="s">
        <v>1920</v>
      </c>
      <c r="B15" s="23" t="n">
        <v>0</v>
      </c>
      <c r="C15" s="23" t="n">
        <v>29922</v>
      </c>
      <c r="D15" s="24" t="n">
        <v>1</v>
      </c>
      <c r="E15" s="25" t="s">
        <v>1938</v>
      </c>
      <c r="F15" s="25" t="s">
        <v>46</v>
      </c>
      <c r="G15" s="45" t="s">
        <v>1939</v>
      </c>
      <c r="H15" s="45" t="s">
        <v>1965</v>
      </c>
      <c r="I15" s="45" t="s">
        <v>1941</v>
      </c>
      <c r="J15" s="45" t="s">
        <v>1942</v>
      </c>
      <c r="K15" s="45" t="s">
        <v>1966</v>
      </c>
      <c r="L15" s="45" t="s">
        <v>1936</v>
      </c>
      <c r="M15" s="45" t="s">
        <v>1928</v>
      </c>
      <c r="N15" s="45" t="s">
        <v>375</v>
      </c>
      <c r="O15" s="45" t="s">
        <v>40</v>
      </c>
      <c r="P15" s="25" t="s">
        <v>41</v>
      </c>
      <c r="Q15" s="25" t="s">
        <v>1967</v>
      </c>
      <c r="R15" s="25" t="s">
        <v>43</v>
      </c>
      <c r="S15" s="25" t="s">
        <v>44</v>
      </c>
      <c r="T15" s="55" t="n">
        <v>45677</v>
      </c>
      <c r="U15" s="25" t="str">
        <f aca="false">SETI[[#This Row],[Unidade]]&amp; RIGHT("000" &amp; ROW(), 3)</f>
        <v>SETI015</v>
      </c>
    </row>
    <row r="16" customFormat="false" ht="13.5" hidden="false" customHeight="true" outlineLevel="0" collapsed="false">
      <c r="A16" s="22" t="s">
        <v>1920</v>
      </c>
      <c r="B16" s="23" t="n">
        <v>0</v>
      </c>
      <c r="C16" s="23" t="n">
        <v>26400.01</v>
      </c>
      <c r="D16" s="24" t="n">
        <v>1</v>
      </c>
      <c r="E16" s="25" t="s">
        <v>1938</v>
      </c>
      <c r="F16" s="25" t="s">
        <v>46</v>
      </c>
      <c r="G16" s="45" t="s">
        <v>1939</v>
      </c>
      <c r="H16" s="45" t="s">
        <v>1968</v>
      </c>
      <c r="I16" s="45" t="s">
        <v>1941</v>
      </c>
      <c r="J16" s="45" t="s">
        <v>1942</v>
      </c>
      <c r="K16" s="45" t="s">
        <v>1969</v>
      </c>
      <c r="L16" s="45" t="s">
        <v>1927</v>
      </c>
      <c r="M16" s="45" t="s">
        <v>1928</v>
      </c>
      <c r="N16" s="45" t="s">
        <v>375</v>
      </c>
      <c r="O16" s="45" t="s">
        <v>40</v>
      </c>
      <c r="P16" s="25" t="s">
        <v>41</v>
      </c>
      <c r="Q16" s="25" t="s">
        <v>1944</v>
      </c>
      <c r="R16" s="25" t="s">
        <v>43</v>
      </c>
      <c r="S16" s="25" t="s">
        <v>44</v>
      </c>
      <c r="T16" s="55" t="n">
        <v>45677</v>
      </c>
      <c r="U16" s="25" t="str">
        <f aca="false">SETI[[#This Row],[Unidade]]&amp; RIGHT("000" &amp; ROW(), 3)</f>
        <v>SETI016</v>
      </c>
    </row>
    <row r="17" customFormat="false" ht="13.5" hidden="false" customHeight="true" outlineLevel="0" collapsed="false">
      <c r="A17" s="22" t="s">
        <v>1920</v>
      </c>
      <c r="B17" s="23" t="n">
        <v>0</v>
      </c>
      <c r="C17" s="23" t="n">
        <v>23970</v>
      </c>
      <c r="D17" s="24" t="n">
        <v>1</v>
      </c>
      <c r="E17" s="25" t="s">
        <v>1938</v>
      </c>
      <c r="F17" s="25" t="s">
        <v>46</v>
      </c>
      <c r="G17" s="45" t="s">
        <v>1939</v>
      </c>
      <c r="H17" s="45" t="s">
        <v>1970</v>
      </c>
      <c r="I17" s="45" t="s">
        <v>1941</v>
      </c>
      <c r="J17" s="45" t="s">
        <v>1971</v>
      </c>
      <c r="K17" s="45" t="s">
        <v>1972</v>
      </c>
      <c r="L17" s="45" t="s">
        <v>1973</v>
      </c>
      <c r="M17" s="45" t="s">
        <v>1928</v>
      </c>
      <c r="N17" s="45" t="s">
        <v>375</v>
      </c>
      <c r="O17" s="45" t="s">
        <v>40</v>
      </c>
      <c r="P17" s="25" t="s">
        <v>41</v>
      </c>
      <c r="Q17" s="25" t="s">
        <v>1944</v>
      </c>
      <c r="R17" s="25" t="s">
        <v>43</v>
      </c>
      <c r="S17" s="25" t="s">
        <v>44</v>
      </c>
      <c r="T17" s="55" t="n">
        <v>45708</v>
      </c>
      <c r="U17" s="25" t="str">
        <f aca="false">SETI[[#This Row],[Unidade]]&amp; RIGHT("000" &amp; ROW(), 3)</f>
        <v>SETI017</v>
      </c>
    </row>
    <row r="18" customFormat="false" ht="13.5" hidden="false" customHeight="true" outlineLevel="0" collapsed="false">
      <c r="A18" s="22" t="s">
        <v>1920</v>
      </c>
      <c r="B18" s="23" t="n">
        <v>0</v>
      </c>
      <c r="C18" s="23" t="n">
        <v>23372.2</v>
      </c>
      <c r="D18" s="24" t="n">
        <v>1</v>
      </c>
      <c r="E18" s="25" t="s">
        <v>1938</v>
      </c>
      <c r="F18" s="25" t="s">
        <v>46</v>
      </c>
      <c r="G18" s="45" t="s">
        <v>1939</v>
      </c>
      <c r="H18" s="45" t="s">
        <v>1974</v>
      </c>
      <c r="I18" s="45" t="s">
        <v>1941</v>
      </c>
      <c r="J18" s="45" t="s">
        <v>1942</v>
      </c>
      <c r="K18" s="45" t="s">
        <v>1969</v>
      </c>
      <c r="L18" s="45" t="s">
        <v>1927</v>
      </c>
      <c r="M18" s="45" t="s">
        <v>1928</v>
      </c>
      <c r="N18" s="45" t="s">
        <v>375</v>
      </c>
      <c r="O18" s="45" t="s">
        <v>40</v>
      </c>
      <c r="P18" s="25" t="s">
        <v>41</v>
      </c>
      <c r="Q18" s="25" t="s">
        <v>1944</v>
      </c>
      <c r="R18" s="25" t="s">
        <v>43</v>
      </c>
      <c r="S18" s="25" t="s">
        <v>44</v>
      </c>
      <c r="T18" s="55" t="n">
        <v>45677</v>
      </c>
      <c r="U18" s="25" t="str">
        <f aca="false">SETI[[#This Row],[Unidade]]&amp; RIGHT("000" &amp; ROW(), 3)</f>
        <v>SETI018</v>
      </c>
    </row>
    <row r="19" customFormat="false" ht="13.5" hidden="false" customHeight="true" outlineLevel="0" collapsed="false">
      <c r="A19" s="22" t="s">
        <v>1920</v>
      </c>
      <c r="B19" s="23" t="n">
        <v>0</v>
      </c>
      <c r="C19" s="23" t="n">
        <v>22580.42</v>
      </c>
      <c r="D19" s="24" t="n">
        <v>1</v>
      </c>
      <c r="E19" s="25" t="s">
        <v>1938</v>
      </c>
      <c r="F19" s="25" t="s">
        <v>46</v>
      </c>
      <c r="G19" s="45" t="s">
        <v>1939</v>
      </c>
      <c r="H19" s="45" t="s">
        <v>1975</v>
      </c>
      <c r="I19" s="45" t="s">
        <v>1976</v>
      </c>
      <c r="J19" s="45" t="s">
        <v>1942</v>
      </c>
      <c r="K19" s="45" t="s">
        <v>1977</v>
      </c>
      <c r="L19" s="45" t="s">
        <v>1978</v>
      </c>
      <c r="M19" s="45" t="s">
        <v>1928</v>
      </c>
      <c r="N19" s="45" t="s">
        <v>375</v>
      </c>
      <c r="O19" s="45" t="s">
        <v>40</v>
      </c>
      <c r="P19" s="25" t="s">
        <v>41</v>
      </c>
      <c r="Q19" s="25" t="s">
        <v>1944</v>
      </c>
      <c r="R19" s="25" t="s">
        <v>43</v>
      </c>
      <c r="S19" s="25" t="s">
        <v>44</v>
      </c>
      <c r="T19" s="55" t="n">
        <v>45889</v>
      </c>
      <c r="U19" s="25" t="str">
        <f aca="false">SETI[[#This Row],[Unidade]]&amp; RIGHT("000" &amp; ROW(), 3)</f>
        <v>SETI019</v>
      </c>
    </row>
    <row r="20" customFormat="false" ht="13.5" hidden="false" customHeight="true" outlineLevel="0" collapsed="false">
      <c r="A20" s="22" t="s">
        <v>1920</v>
      </c>
      <c r="B20" s="23" t="n">
        <v>0</v>
      </c>
      <c r="C20" s="23" t="n">
        <v>19520.4</v>
      </c>
      <c r="D20" s="24" t="n">
        <v>1</v>
      </c>
      <c r="E20" s="25" t="s">
        <v>1938</v>
      </c>
      <c r="F20" s="25" t="s">
        <v>46</v>
      </c>
      <c r="G20" s="45" t="s">
        <v>1939</v>
      </c>
      <c r="H20" s="45" t="s">
        <v>1979</v>
      </c>
      <c r="I20" s="45" t="s">
        <v>1941</v>
      </c>
      <c r="J20" s="45" t="s">
        <v>1942</v>
      </c>
      <c r="K20" s="45" t="s">
        <v>1980</v>
      </c>
      <c r="L20" s="45" t="s">
        <v>1936</v>
      </c>
      <c r="M20" s="45" t="s">
        <v>1928</v>
      </c>
      <c r="N20" s="45" t="s">
        <v>375</v>
      </c>
      <c r="O20" s="45" t="s">
        <v>40</v>
      </c>
      <c r="P20" s="25" t="s">
        <v>41</v>
      </c>
      <c r="Q20" s="25" t="s">
        <v>1944</v>
      </c>
      <c r="R20" s="25" t="s">
        <v>43</v>
      </c>
      <c r="S20" s="25" t="s">
        <v>44</v>
      </c>
      <c r="T20" s="55" t="n">
        <v>45677</v>
      </c>
      <c r="U20" s="25" t="str">
        <f aca="false">SETI[[#This Row],[Unidade]]&amp; RIGHT("000" &amp; ROW(), 3)</f>
        <v>SETI020</v>
      </c>
    </row>
    <row r="21" customFormat="false" ht="13.5" hidden="false" customHeight="true" outlineLevel="0" collapsed="false">
      <c r="A21" s="22" t="s">
        <v>1920</v>
      </c>
      <c r="B21" s="23" t="n">
        <v>0</v>
      </c>
      <c r="C21" s="23" t="n">
        <v>19352.75</v>
      </c>
      <c r="D21" s="24" t="n">
        <v>1</v>
      </c>
      <c r="E21" s="25" t="s">
        <v>1938</v>
      </c>
      <c r="F21" s="25" t="s">
        <v>46</v>
      </c>
      <c r="G21" s="45" t="s">
        <v>1939</v>
      </c>
      <c r="H21" s="45" t="s">
        <v>1981</v>
      </c>
      <c r="I21" s="45" t="s">
        <v>1941</v>
      </c>
      <c r="J21" s="45" t="s">
        <v>1942</v>
      </c>
      <c r="K21" s="45" t="s">
        <v>1969</v>
      </c>
      <c r="L21" s="45" t="s">
        <v>1927</v>
      </c>
      <c r="M21" s="45" t="s">
        <v>1928</v>
      </c>
      <c r="N21" s="45" t="s">
        <v>375</v>
      </c>
      <c r="O21" s="45" t="s">
        <v>40</v>
      </c>
      <c r="P21" s="25" t="s">
        <v>41</v>
      </c>
      <c r="Q21" s="25" t="s">
        <v>1944</v>
      </c>
      <c r="R21" s="25" t="s">
        <v>43</v>
      </c>
      <c r="S21" s="25" t="s">
        <v>44</v>
      </c>
      <c r="T21" s="55" t="n">
        <v>45677</v>
      </c>
      <c r="U21" s="25" t="str">
        <f aca="false">SETI[[#This Row],[Unidade]]&amp; RIGHT("000" &amp; ROW(), 3)</f>
        <v>SETI021</v>
      </c>
    </row>
    <row r="22" customFormat="false" ht="13.5" hidden="false" customHeight="true" outlineLevel="0" collapsed="false">
      <c r="A22" s="22" t="s">
        <v>1920</v>
      </c>
      <c r="B22" s="23" t="n">
        <v>419290.31</v>
      </c>
      <c r="C22" s="23" t="n">
        <v>15990</v>
      </c>
      <c r="D22" s="24" t="n">
        <v>1</v>
      </c>
      <c r="E22" s="25" t="s">
        <v>1938</v>
      </c>
      <c r="F22" s="25" t="s">
        <v>46</v>
      </c>
      <c r="G22" s="45" t="s">
        <v>1939</v>
      </c>
      <c r="H22" s="45" t="s">
        <v>1982</v>
      </c>
      <c r="I22" s="45" t="s">
        <v>1946</v>
      </c>
      <c r="J22" s="45" t="s">
        <v>1947</v>
      </c>
      <c r="K22" s="45" t="s">
        <v>1983</v>
      </c>
      <c r="L22" s="45" t="s">
        <v>1984</v>
      </c>
      <c r="M22" s="45" t="s">
        <v>1985</v>
      </c>
      <c r="N22" s="45" t="s">
        <v>375</v>
      </c>
      <c r="O22" s="45" t="s">
        <v>40</v>
      </c>
      <c r="P22" s="25" t="s">
        <v>276</v>
      </c>
      <c r="Q22" s="25" t="s">
        <v>1944</v>
      </c>
      <c r="R22" s="25" t="n">
        <v>8282</v>
      </c>
      <c r="S22" s="25" t="s">
        <v>44</v>
      </c>
      <c r="T22" s="55" t="n">
        <v>45708</v>
      </c>
      <c r="U22" s="25" t="str">
        <f aca="false">SETI[[#This Row],[Unidade]]&amp; RIGHT("000" &amp; ROW(), 3)</f>
        <v>SETI022</v>
      </c>
    </row>
    <row r="23" customFormat="false" ht="13.5" hidden="false" customHeight="true" outlineLevel="0" collapsed="false">
      <c r="A23" s="22" t="s">
        <v>1920</v>
      </c>
      <c r="B23" s="23" t="n">
        <v>0</v>
      </c>
      <c r="C23" s="23" t="n">
        <v>12385</v>
      </c>
      <c r="D23" s="24" t="n">
        <v>1</v>
      </c>
      <c r="E23" s="25" t="s">
        <v>1938</v>
      </c>
      <c r="F23" s="25" t="s">
        <v>46</v>
      </c>
      <c r="G23" s="45" t="s">
        <v>1939</v>
      </c>
      <c r="H23" s="45" t="s">
        <v>1986</v>
      </c>
      <c r="I23" s="45" t="s">
        <v>1941</v>
      </c>
      <c r="J23" s="45" t="s">
        <v>1942</v>
      </c>
      <c r="K23" s="45" t="s">
        <v>1969</v>
      </c>
      <c r="L23" s="45" t="s">
        <v>1927</v>
      </c>
      <c r="M23" s="45" t="s">
        <v>1928</v>
      </c>
      <c r="N23" s="45" t="s">
        <v>375</v>
      </c>
      <c r="O23" s="45" t="s">
        <v>40</v>
      </c>
      <c r="P23" s="25" t="s">
        <v>41</v>
      </c>
      <c r="Q23" s="25" t="s">
        <v>1944</v>
      </c>
      <c r="R23" s="25" t="s">
        <v>43</v>
      </c>
      <c r="S23" s="25" t="s">
        <v>44</v>
      </c>
      <c r="T23" s="55" t="n">
        <v>45677</v>
      </c>
      <c r="U23" s="25" t="str">
        <f aca="false">SETI[[#This Row],[Unidade]]&amp; RIGHT("000" &amp; ROW(), 3)</f>
        <v>SETI023</v>
      </c>
    </row>
    <row r="24" customFormat="false" ht="13.5" hidden="false" customHeight="true" outlineLevel="0" collapsed="false">
      <c r="A24" s="22" t="s">
        <v>1920</v>
      </c>
      <c r="B24" s="23" t="n">
        <v>0</v>
      </c>
      <c r="C24" s="23" t="n">
        <v>11764.8</v>
      </c>
      <c r="D24" s="24" t="n">
        <v>1</v>
      </c>
      <c r="E24" s="25" t="s">
        <v>1938</v>
      </c>
      <c r="F24" s="25" t="s">
        <v>46</v>
      </c>
      <c r="G24" s="45" t="s">
        <v>1939</v>
      </c>
      <c r="H24" s="45" t="s">
        <v>1987</v>
      </c>
      <c r="I24" s="45" t="s">
        <v>1976</v>
      </c>
      <c r="J24" s="45" t="s">
        <v>1942</v>
      </c>
      <c r="K24" s="45" t="s">
        <v>1988</v>
      </c>
      <c r="L24" s="45" t="s">
        <v>1936</v>
      </c>
      <c r="M24" s="45" t="s">
        <v>1989</v>
      </c>
      <c r="N24" s="45" t="s">
        <v>375</v>
      </c>
      <c r="O24" s="45" t="s">
        <v>40</v>
      </c>
      <c r="P24" s="25" t="s">
        <v>41</v>
      </c>
      <c r="Q24" s="25" t="s">
        <v>1944</v>
      </c>
      <c r="R24" s="25" t="s">
        <v>43</v>
      </c>
      <c r="S24" s="25" t="s">
        <v>44</v>
      </c>
      <c r="T24" s="55" t="n">
        <v>45797</v>
      </c>
      <c r="U24" s="25" t="str">
        <f aca="false">SETI[[#This Row],[Unidade]]&amp; RIGHT("000" &amp; ROW(), 3)</f>
        <v>SETI024</v>
      </c>
    </row>
    <row r="25" customFormat="false" ht="13.5" hidden="false" customHeight="true" outlineLevel="0" collapsed="false">
      <c r="A25" s="22" t="s">
        <v>1920</v>
      </c>
      <c r="B25" s="23" t="n">
        <v>0</v>
      </c>
      <c r="C25" s="23" t="n">
        <v>8000</v>
      </c>
      <c r="D25" s="24" t="n">
        <v>1</v>
      </c>
      <c r="E25" s="25" t="s">
        <v>1938</v>
      </c>
      <c r="F25" s="25" t="s">
        <v>46</v>
      </c>
      <c r="G25" s="45" t="s">
        <v>1939</v>
      </c>
      <c r="H25" s="45" t="s">
        <v>1990</v>
      </c>
      <c r="I25" s="45" t="s">
        <v>1941</v>
      </c>
      <c r="J25" s="45" t="s">
        <v>1942</v>
      </c>
      <c r="K25" s="45" t="s">
        <v>1991</v>
      </c>
      <c r="L25" s="45" t="s">
        <v>1927</v>
      </c>
      <c r="M25" s="45" t="s">
        <v>1928</v>
      </c>
      <c r="N25" s="45" t="s">
        <v>375</v>
      </c>
      <c r="O25" s="45" t="s">
        <v>40</v>
      </c>
      <c r="P25" s="25" t="s">
        <v>41</v>
      </c>
      <c r="Q25" s="25" t="s">
        <v>1944</v>
      </c>
      <c r="R25" s="25" t="s">
        <v>43</v>
      </c>
      <c r="S25" s="25" t="s">
        <v>44</v>
      </c>
      <c r="T25" s="55" t="n">
        <v>45677</v>
      </c>
      <c r="U25" s="25" t="str">
        <f aca="false">SETI[[#This Row],[Unidade]]&amp; RIGHT("000" &amp; ROW(), 3)</f>
        <v>SETI025</v>
      </c>
    </row>
    <row r="26" customFormat="false" ht="13.5" hidden="false" customHeight="true" outlineLevel="0" collapsed="false">
      <c r="A26" s="22" t="s">
        <v>1920</v>
      </c>
      <c r="B26" s="23" t="n">
        <v>0</v>
      </c>
      <c r="C26" s="23" t="n">
        <v>6716</v>
      </c>
      <c r="D26" s="24" t="n">
        <v>1</v>
      </c>
      <c r="E26" s="25" t="s">
        <v>1938</v>
      </c>
      <c r="F26" s="25" t="s">
        <v>46</v>
      </c>
      <c r="G26" s="45" t="s">
        <v>1939</v>
      </c>
      <c r="H26" s="45" t="s">
        <v>1992</v>
      </c>
      <c r="I26" s="45" t="s">
        <v>1941</v>
      </c>
      <c r="J26" s="45" t="s">
        <v>1942</v>
      </c>
      <c r="K26" s="45" t="s">
        <v>1969</v>
      </c>
      <c r="L26" s="45" t="s">
        <v>1927</v>
      </c>
      <c r="M26" s="45" t="s">
        <v>1928</v>
      </c>
      <c r="N26" s="45" t="s">
        <v>375</v>
      </c>
      <c r="O26" s="45" t="s">
        <v>40</v>
      </c>
      <c r="P26" s="25" t="s">
        <v>41</v>
      </c>
      <c r="Q26" s="25" t="s">
        <v>1944</v>
      </c>
      <c r="R26" s="25" t="s">
        <v>43</v>
      </c>
      <c r="S26" s="25" t="s">
        <v>44</v>
      </c>
      <c r="T26" s="55" t="n">
        <v>45677</v>
      </c>
      <c r="U26" s="25" t="str">
        <f aca="false">SETI[[#This Row],[Unidade]]&amp; RIGHT("000" &amp; ROW(), 3)</f>
        <v>SETI026</v>
      </c>
    </row>
    <row r="27" customFormat="false" ht="13.5" hidden="false" customHeight="true" outlineLevel="0" collapsed="false">
      <c r="A27" s="22" t="s">
        <v>1920</v>
      </c>
      <c r="B27" s="23" t="n">
        <v>260006.65</v>
      </c>
      <c r="C27" s="23" t="n">
        <v>5000</v>
      </c>
      <c r="D27" s="24" t="n">
        <v>1</v>
      </c>
      <c r="E27" s="25" t="s">
        <v>1938</v>
      </c>
      <c r="F27" s="25" t="s">
        <v>46</v>
      </c>
      <c r="G27" s="45" t="s">
        <v>1939</v>
      </c>
      <c r="H27" s="45" t="s">
        <v>1993</v>
      </c>
      <c r="I27" s="45" t="s">
        <v>1946</v>
      </c>
      <c r="J27" s="45" t="s">
        <v>1947</v>
      </c>
      <c r="K27" s="45" t="s">
        <v>1994</v>
      </c>
      <c r="L27" s="45" t="s">
        <v>1949</v>
      </c>
      <c r="M27" s="45" t="s">
        <v>1928</v>
      </c>
      <c r="N27" s="45" t="s">
        <v>375</v>
      </c>
      <c r="O27" s="45" t="s">
        <v>40</v>
      </c>
      <c r="P27" s="25" t="s">
        <v>276</v>
      </c>
      <c r="Q27" s="25" t="s">
        <v>1944</v>
      </c>
      <c r="R27" s="25" t="n">
        <v>8282</v>
      </c>
      <c r="S27" s="25" t="s">
        <v>44</v>
      </c>
      <c r="T27" s="55" t="n">
        <v>45736</v>
      </c>
      <c r="U27" s="25" t="str">
        <f aca="false">SETI[[#This Row],[Unidade]]&amp; RIGHT("000" &amp; ROW(), 3)</f>
        <v>SETI027</v>
      </c>
    </row>
    <row r="28" customFormat="false" ht="13.5" hidden="false" customHeight="true" outlineLevel="0" collapsed="false">
      <c r="A28" s="22" t="s">
        <v>1920</v>
      </c>
      <c r="B28" s="23" t="n">
        <v>12389.01</v>
      </c>
      <c r="C28" s="23" t="n">
        <v>5000</v>
      </c>
      <c r="D28" s="24" t="n">
        <v>1</v>
      </c>
      <c r="E28" s="25" t="s">
        <v>1938</v>
      </c>
      <c r="F28" s="25" t="s">
        <v>46</v>
      </c>
      <c r="G28" s="45" t="s">
        <v>1939</v>
      </c>
      <c r="H28" s="45" t="s">
        <v>1995</v>
      </c>
      <c r="I28" s="45" t="s">
        <v>1946</v>
      </c>
      <c r="J28" s="45" t="s">
        <v>1947</v>
      </c>
      <c r="K28" s="45" t="s">
        <v>1996</v>
      </c>
      <c r="L28" s="45" t="s">
        <v>1927</v>
      </c>
      <c r="M28" s="45" t="s">
        <v>1928</v>
      </c>
      <c r="N28" s="45" t="s">
        <v>375</v>
      </c>
      <c r="O28" s="45" t="s">
        <v>40</v>
      </c>
      <c r="P28" s="25" t="s">
        <v>276</v>
      </c>
      <c r="Q28" s="25" t="s">
        <v>1944</v>
      </c>
      <c r="R28" s="25" t="n">
        <v>8282</v>
      </c>
      <c r="S28" s="25" t="s">
        <v>44</v>
      </c>
      <c r="T28" s="55" t="n">
        <v>45736</v>
      </c>
      <c r="U28" s="25" t="str">
        <f aca="false">SETI[[#This Row],[Unidade]]&amp; RIGHT("000" &amp; ROW(), 3)</f>
        <v>SETI028</v>
      </c>
    </row>
    <row r="29" customFormat="false" ht="13.5" hidden="false" customHeight="true" outlineLevel="0" collapsed="false">
      <c r="A29" s="22" t="s">
        <v>1920</v>
      </c>
      <c r="B29" s="23" t="n">
        <v>0</v>
      </c>
      <c r="C29" s="23" t="n">
        <v>4478</v>
      </c>
      <c r="D29" s="24" t="n">
        <v>1</v>
      </c>
      <c r="E29" s="25" t="s">
        <v>1938</v>
      </c>
      <c r="F29" s="25" t="s">
        <v>46</v>
      </c>
      <c r="G29" s="45" t="s">
        <v>1939</v>
      </c>
      <c r="H29" s="45" t="s">
        <v>1997</v>
      </c>
      <c r="I29" s="45" t="s">
        <v>1941</v>
      </c>
      <c r="J29" s="45" t="s">
        <v>1942</v>
      </c>
      <c r="K29" s="45" t="s">
        <v>1969</v>
      </c>
      <c r="L29" s="45" t="s">
        <v>1927</v>
      </c>
      <c r="M29" s="45" t="s">
        <v>1928</v>
      </c>
      <c r="N29" s="45" t="s">
        <v>375</v>
      </c>
      <c r="O29" s="45" t="s">
        <v>40</v>
      </c>
      <c r="P29" s="25" t="s">
        <v>41</v>
      </c>
      <c r="Q29" s="25" t="s">
        <v>1944</v>
      </c>
      <c r="R29" s="25" t="s">
        <v>43</v>
      </c>
      <c r="S29" s="25" t="s">
        <v>44</v>
      </c>
      <c r="T29" s="55" t="n">
        <v>45677</v>
      </c>
      <c r="U29" s="25" t="str">
        <f aca="false">SETI[[#This Row],[Unidade]]&amp; RIGHT("000" &amp; ROW(), 3)</f>
        <v>SETI029</v>
      </c>
    </row>
    <row r="30" customFormat="false" ht="13.5" hidden="false" customHeight="true" outlineLevel="0" collapsed="false">
      <c r="A30" s="22" t="s">
        <v>1920</v>
      </c>
      <c r="B30" s="23" t="n">
        <v>0</v>
      </c>
      <c r="C30" s="23" t="n">
        <v>3594.24</v>
      </c>
      <c r="D30" s="24" t="n">
        <v>1</v>
      </c>
      <c r="E30" s="25" t="s">
        <v>1938</v>
      </c>
      <c r="F30" s="25" t="s">
        <v>46</v>
      </c>
      <c r="G30" s="45" t="s">
        <v>1939</v>
      </c>
      <c r="H30" s="45" t="s">
        <v>1998</v>
      </c>
      <c r="I30" s="45" t="s">
        <v>1941</v>
      </c>
      <c r="J30" s="45" t="s">
        <v>1942</v>
      </c>
      <c r="K30" s="45" t="s">
        <v>1999</v>
      </c>
      <c r="L30" s="45" t="s">
        <v>1927</v>
      </c>
      <c r="M30" s="45" t="s">
        <v>1928</v>
      </c>
      <c r="N30" s="45" t="s">
        <v>375</v>
      </c>
      <c r="O30" s="45" t="s">
        <v>40</v>
      </c>
      <c r="P30" s="25" t="s">
        <v>41</v>
      </c>
      <c r="Q30" s="25" t="s">
        <v>1944</v>
      </c>
      <c r="R30" s="25" t="s">
        <v>43</v>
      </c>
      <c r="S30" s="25" t="s">
        <v>44</v>
      </c>
      <c r="T30" s="55" t="n">
        <v>45677</v>
      </c>
      <c r="U30" s="25" t="str">
        <f aca="false">SETI[[#This Row],[Unidade]]&amp; RIGHT("000" &amp; ROW(), 3)</f>
        <v>SETI030</v>
      </c>
    </row>
    <row r="31" customFormat="false" ht="13.5" hidden="false" customHeight="true" outlineLevel="0" collapsed="false">
      <c r="A31" s="22" t="s">
        <v>1920</v>
      </c>
      <c r="B31" s="23" t="n">
        <v>0.199999999999818</v>
      </c>
      <c r="C31" s="23" t="n">
        <v>3283</v>
      </c>
      <c r="D31" s="24" t="n">
        <v>1</v>
      </c>
      <c r="E31" s="25" t="s">
        <v>1938</v>
      </c>
      <c r="F31" s="25" t="s">
        <v>46</v>
      </c>
      <c r="G31" s="45" t="s">
        <v>1939</v>
      </c>
      <c r="H31" s="45" t="s">
        <v>2000</v>
      </c>
      <c r="I31" s="45" t="s">
        <v>2001</v>
      </c>
      <c r="J31" s="45" t="s">
        <v>2002</v>
      </c>
      <c r="K31" s="45" t="s">
        <v>2003</v>
      </c>
      <c r="L31" s="45" t="s">
        <v>1927</v>
      </c>
      <c r="M31" s="45" t="s">
        <v>1928</v>
      </c>
      <c r="N31" s="45" t="s">
        <v>375</v>
      </c>
      <c r="O31" s="45" t="s">
        <v>40</v>
      </c>
      <c r="P31" s="25" t="s">
        <v>41</v>
      </c>
      <c r="Q31" s="25" t="s">
        <v>1944</v>
      </c>
      <c r="R31" s="25" t="s">
        <v>43</v>
      </c>
      <c r="S31" s="25" t="s">
        <v>44</v>
      </c>
      <c r="T31" s="55" t="n">
        <v>45677</v>
      </c>
      <c r="U31" s="25" t="str">
        <f aca="false">SETI[[#This Row],[Unidade]]&amp; RIGHT("000" &amp; ROW(), 3)</f>
        <v>SETI031</v>
      </c>
    </row>
    <row r="32" customFormat="false" ht="13.5" hidden="false" customHeight="true" outlineLevel="0" collapsed="false">
      <c r="A32" s="22" t="s">
        <v>1920</v>
      </c>
      <c r="B32" s="23" t="n">
        <v>883980</v>
      </c>
      <c r="C32" s="23" t="n">
        <v>2000</v>
      </c>
      <c r="D32" s="24" t="n">
        <v>1</v>
      </c>
      <c r="E32" s="25" t="s">
        <v>1938</v>
      </c>
      <c r="F32" s="25" t="s">
        <v>46</v>
      </c>
      <c r="G32" s="45" t="s">
        <v>1939</v>
      </c>
      <c r="H32" s="45" t="s">
        <v>2004</v>
      </c>
      <c r="I32" s="45" t="s">
        <v>2001</v>
      </c>
      <c r="J32" s="45" t="s">
        <v>2002</v>
      </c>
      <c r="K32" s="45" t="s">
        <v>2005</v>
      </c>
      <c r="L32" s="45" t="s">
        <v>1973</v>
      </c>
      <c r="M32" s="45" t="s">
        <v>1928</v>
      </c>
      <c r="N32" s="45" t="s">
        <v>375</v>
      </c>
      <c r="O32" s="45" t="s">
        <v>40</v>
      </c>
      <c r="P32" s="25" t="s">
        <v>41</v>
      </c>
      <c r="Q32" s="25" t="s">
        <v>1944</v>
      </c>
      <c r="R32" s="25" t="s">
        <v>43</v>
      </c>
      <c r="S32" s="25" t="s">
        <v>44</v>
      </c>
      <c r="T32" s="55" t="n">
        <v>45920</v>
      </c>
      <c r="U32" s="25" t="str">
        <f aca="false">SETI[[#This Row],[Unidade]]&amp; RIGHT("000" &amp; ROW(), 3)</f>
        <v>SETI032</v>
      </c>
    </row>
    <row r="33" customFormat="false" ht="13.5" hidden="false" customHeight="true" outlineLevel="0" collapsed="false">
      <c r="A33" s="22" t="s">
        <v>1920</v>
      </c>
      <c r="B33" s="23" t="n">
        <v>0</v>
      </c>
      <c r="C33" s="23" t="n">
        <v>539.99</v>
      </c>
      <c r="D33" s="24" t="n">
        <v>1</v>
      </c>
      <c r="E33" s="25" t="s">
        <v>1938</v>
      </c>
      <c r="F33" s="25" t="s">
        <v>46</v>
      </c>
      <c r="G33" s="45" t="s">
        <v>1939</v>
      </c>
      <c r="H33" s="45" t="s">
        <v>2006</v>
      </c>
      <c r="I33" s="45" t="s">
        <v>1976</v>
      </c>
      <c r="J33" s="45" t="s">
        <v>2007</v>
      </c>
      <c r="K33" s="45" t="s">
        <v>2008</v>
      </c>
      <c r="L33" s="45" t="s">
        <v>1927</v>
      </c>
      <c r="M33" s="45" t="s">
        <v>1928</v>
      </c>
      <c r="N33" s="45" t="s">
        <v>375</v>
      </c>
      <c r="O33" s="45" t="s">
        <v>40</v>
      </c>
      <c r="P33" s="25" t="s">
        <v>41</v>
      </c>
      <c r="Q33" s="25" t="s">
        <v>1944</v>
      </c>
      <c r="R33" s="25" t="s">
        <v>43</v>
      </c>
      <c r="S33" s="25" t="s">
        <v>44</v>
      </c>
      <c r="T33" s="55" t="n">
        <v>45677</v>
      </c>
      <c r="U33" s="25" t="str">
        <f aca="false">SETI[[#This Row],[Unidade]]&amp; RIGHT("000" &amp; ROW(), 3)</f>
        <v>SETI033</v>
      </c>
    </row>
    <row r="34" customFormat="false" ht="13.5" hidden="false" customHeight="true" outlineLevel="0" collapsed="false">
      <c r="A34" s="22" t="s">
        <v>1920</v>
      </c>
      <c r="B34" s="23" t="n">
        <v>2541935.32</v>
      </c>
      <c r="C34" s="23" t="n">
        <v>0</v>
      </c>
      <c r="D34" s="24" t="n">
        <v>3</v>
      </c>
      <c r="E34" s="25" t="s">
        <v>1938</v>
      </c>
      <c r="F34" s="25" t="s">
        <v>46</v>
      </c>
      <c r="G34" s="45" t="s">
        <v>1939</v>
      </c>
      <c r="H34" s="45" t="s">
        <v>2009</v>
      </c>
      <c r="I34" s="45" t="s">
        <v>1946</v>
      </c>
      <c r="J34" s="45" t="s">
        <v>1947</v>
      </c>
      <c r="K34" s="45" t="s">
        <v>2010</v>
      </c>
      <c r="L34" s="45" t="s">
        <v>1949</v>
      </c>
      <c r="M34" s="45" t="s">
        <v>2011</v>
      </c>
      <c r="N34" s="45" t="s">
        <v>375</v>
      </c>
      <c r="O34" s="45" t="s">
        <v>40</v>
      </c>
      <c r="P34" s="25" t="s">
        <v>276</v>
      </c>
      <c r="Q34" s="25" t="s">
        <v>1944</v>
      </c>
      <c r="R34" s="25" t="s">
        <v>43</v>
      </c>
      <c r="S34" s="25" t="s">
        <v>470</v>
      </c>
      <c r="T34" s="55" t="n">
        <v>45708</v>
      </c>
      <c r="U34" s="25" t="str">
        <f aca="false">SETI[[#This Row],[Unidade]]&amp; RIGHT("000" &amp; ROW(), 3)</f>
        <v>SETI034</v>
      </c>
    </row>
    <row r="35" customFormat="false" ht="13.5" hidden="false" customHeight="true" outlineLevel="0" collapsed="false">
      <c r="A35" s="22" t="s">
        <v>1920</v>
      </c>
      <c r="B35" s="23" t="n">
        <v>1031999</v>
      </c>
      <c r="C35" s="23" t="n">
        <v>0</v>
      </c>
      <c r="D35" s="24" t="n">
        <v>3</v>
      </c>
      <c r="E35" s="25" t="s">
        <v>1938</v>
      </c>
      <c r="F35" s="25" t="s">
        <v>46</v>
      </c>
      <c r="G35" s="45" t="s">
        <v>2012</v>
      </c>
      <c r="H35" s="45" t="s">
        <v>2013</v>
      </c>
      <c r="I35" s="45" t="s">
        <v>2014</v>
      </c>
      <c r="J35" s="45" t="s">
        <v>2015</v>
      </c>
      <c r="K35" s="45" t="s">
        <v>2016</v>
      </c>
      <c r="L35" s="45" t="s">
        <v>1927</v>
      </c>
      <c r="M35" s="45" t="s">
        <v>1928</v>
      </c>
      <c r="N35" s="45" t="s">
        <v>375</v>
      </c>
      <c r="O35" s="45" t="s">
        <v>40</v>
      </c>
      <c r="P35" s="25" t="s">
        <v>41</v>
      </c>
      <c r="Q35" s="25" t="s">
        <v>1944</v>
      </c>
      <c r="R35" s="25" t="s">
        <v>43</v>
      </c>
      <c r="S35" s="25" t="s">
        <v>44</v>
      </c>
      <c r="T35" s="55" t="n">
        <v>45920</v>
      </c>
      <c r="U35" s="25" t="str">
        <f aca="false">SETI[[#This Row],[Unidade]]&amp; RIGHT("000" &amp; ROW(), 3)</f>
        <v>SETI035</v>
      </c>
    </row>
    <row r="36" customFormat="false" ht="13.5" hidden="false" customHeight="true" outlineLevel="0" collapsed="false">
      <c r="A36" s="22" t="s">
        <v>1920</v>
      </c>
      <c r="B36" s="23" t="n">
        <v>94499</v>
      </c>
      <c r="C36" s="23" t="n">
        <v>0</v>
      </c>
      <c r="D36" s="24" t="n">
        <v>3</v>
      </c>
      <c r="E36" s="25" t="s">
        <v>1938</v>
      </c>
      <c r="F36" s="25" t="s">
        <v>46</v>
      </c>
      <c r="G36" s="45" t="s">
        <v>1939</v>
      </c>
      <c r="H36" s="45" t="s">
        <v>2017</v>
      </c>
      <c r="I36" s="45" t="s">
        <v>2001</v>
      </c>
      <c r="J36" s="45" t="s">
        <v>2002</v>
      </c>
      <c r="K36" s="45" t="s">
        <v>2018</v>
      </c>
      <c r="L36" s="45" t="s">
        <v>1973</v>
      </c>
      <c r="M36" s="45" t="s">
        <v>1928</v>
      </c>
      <c r="N36" s="45" t="s">
        <v>375</v>
      </c>
      <c r="O36" s="45" t="s">
        <v>40</v>
      </c>
      <c r="P36" s="25" t="s">
        <v>276</v>
      </c>
      <c r="Q36" s="25" t="s">
        <v>1944</v>
      </c>
      <c r="R36" s="25" t="s">
        <v>43</v>
      </c>
      <c r="S36" s="25" t="s">
        <v>44</v>
      </c>
      <c r="T36" s="55" t="n">
        <v>45920</v>
      </c>
      <c r="U36" s="25" t="str">
        <f aca="false">SETI[[#This Row],[Unidade]]&amp; RIGHT("000" &amp; ROW(), 3)</f>
        <v>SETI036</v>
      </c>
    </row>
    <row r="37" customFormat="false" ht="13.5" hidden="false" customHeight="true" outlineLevel="0" collapsed="false">
      <c r="A37" s="22" t="s">
        <v>1920</v>
      </c>
      <c r="B37" s="23" t="n">
        <v>38400</v>
      </c>
      <c r="C37" s="23" t="n">
        <v>0</v>
      </c>
      <c r="D37" s="24" t="n">
        <v>3</v>
      </c>
      <c r="E37" s="25" t="s">
        <v>1938</v>
      </c>
      <c r="F37" s="25" t="s">
        <v>46</v>
      </c>
      <c r="G37" s="45" t="s">
        <v>1939</v>
      </c>
      <c r="H37" s="45" t="s">
        <v>2019</v>
      </c>
      <c r="I37" s="45" t="s">
        <v>2001</v>
      </c>
      <c r="J37" s="45" t="s">
        <v>2002</v>
      </c>
      <c r="K37" s="45" t="s">
        <v>2020</v>
      </c>
      <c r="L37" s="45" t="s">
        <v>1936</v>
      </c>
      <c r="M37" s="45" t="s">
        <v>1928</v>
      </c>
      <c r="N37" s="45" t="s">
        <v>375</v>
      </c>
      <c r="O37" s="45" t="s">
        <v>40</v>
      </c>
      <c r="P37" s="25" t="s">
        <v>41</v>
      </c>
      <c r="Q37" s="25" t="s">
        <v>1944</v>
      </c>
      <c r="R37" s="25" t="s">
        <v>43</v>
      </c>
      <c r="S37" s="25" t="s">
        <v>44</v>
      </c>
      <c r="T37" s="55" t="n">
        <v>45689</v>
      </c>
      <c r="U37" s="25" t="str">
        <f aca="false">SETI[[#This Row],[Unidade]]&amp; RIGHT("000" &amp; ROW(), 3)</f>
        <v>SETI037</v>
      </c>
    </row>
    <row r="38" customFormat="false" ht="13.5" hidden="false" customHeight="true" outlineLevel="0" collapsed="false">
      <c r="A38" s="22" t="s">
        <v>1920</v>
      </c>
      <c r="B38" s="23" t="n">
        <v>14576.6</v>
      </c>
      <c r="C38" s="23" t="n">
        <v>0</v>
      </c>
      <c r="D38" s="24" t="n">
        <v>3</v>
      </c>
      <c r="E38" s="25" t="s">
        <v>1938</v>
      </c>
      <c r="F38" s="25" t="s">
        <v>46</v>
      </c>
      <c r="G38" s="45" t="s">
        <v>1939</v>
      </c>
      <c r="H38" s="45" t="s">
        <v>2021</v>
      </c>
      <c r="I38" s="45" t="s">
        <v>2001</v>
      </c>
      <c r="J38" s="45" t="s">
        <v>2002</v>
      </c>
      <c r="K38" s="45" t="s">
        <v>2022</v>
      </c>
      <c r="L38" s="45" t="s">
        <v>1927</v>
      </c>
      <c r="M38" s="45" t="s">
        <v>1928</v>
      </c>
      <c r="N38" s="45" t="s">
        <v>375</v>
      </c>
      <c r="O38" s="45" t="s">
        <v>40</v>
      </c>
      <c r="P38" s="25" t="s">
        <v>41</v>
      </c>
      <c r="Q38" s="25" t="s">
        <v>1944</v>
      </c>
      <c r="R38" s="25" t="s">
        <v>43</v>
      </c>
      <c r="S38" s="25" t="s">
        <v>44</v>
      </c>
      <c r="T38" s="55" t="n">
        <v>45858</v>
      </c>
      <c r="U38" s="25" t="str">
        <f aca="false">SETI[[#This Row],[Unidade]]&amp; RIGHT("000" &amp; ROW(), 3)</f>
        <v>SETI038</v>
      </c>
    </row>
    <row r="39" customFormat="false" ht="13.5" hidden="false" customHeight="true" outlineLevel="0" collapsed="false">
      <c r="A39" s="22" t="s">
        <v>1920</v>
      </c>
      <c r="B39" s="23" t="n">
        <v>7499</v>
      </c>
      <c r="C39" s="23" t="n">
        <v>0</v>
      </c>
      <c r="D39" s="24" t="n">
        <v>3</v>
      </c>
      <c r="E39" s="25" t="s">
        <v>1938</v>
      </c>
      <c r="F39" s="25" t="s">
        <v>46</v>
      </c>
      <c r="G39" s="45" t="s">
        <v>1939</v>
      </c>
      <c r="H39" s="45" t="s">
        <v>2023</v>
      </c>
      <c r="I39" s="45" t="s">
        <v>2001</v>
      </c>
      <c r="J39" s="45" t="s">
        <v>2002</v>
      </c>
      <c r="K39" s="45" t="s">
        <v>2022</v>
      </c>
      <c r="L39" s="45" t="s">
        <v>1927</v>
      </c>
      <c r="M39" s="45" t="s">
        <v>1928</v>
      </c>
      <c r="N39" s="45" t="s">
        <v>375</v>
      </c>
      <c r="O39" s="45" t="s">
        <v>40</v>
      </c>
      <c r="P39" s="25" t="s">
        <v>41</v>
      </c>
      <c r="Q39" s="25" t="s">
        <v>1944</v>
      </c>
      <c r="R39" s="25" t="s">
        <v>43</v>
      </c>
      <c r="S39" s="25" t="s">
        <v>44</v>
      </c>
      <c r="T39" s="55" t="n">
        <v>45858</v>
      </c>
      <c r="U39" s="25" t="str">
        <f aca="false">SETI[[#This Row],[Unidade]]&amp; RIGHT("000" &amp; ROW(), 3)</f>
        <v>SETI039</v>
      </c>
    </row>
    <row r="40" customFormat="false" ht="13.5" hidden="false" customHeight="true" outlineLevel="0" collapsed="false">
      <c r="A40" s="22" t="s">
        <v>1920</v>
      </c>
      <c r="B40" s="23" t="n">
        <v>5899</v>
      </c>
      <c r="C40" s="23" t="n">
        <v>0</v>
      </c>
      <c r="D40" s="24" t="n">
        <v>3</v>
      </c>
      <c r="E40" s="25" t="s">
        <v>1938</v>
      </c>
      <c r="F40" s="25" t="s">
        <v>46</v>
      </c>
      <c r="G40" s="45" t="s">
        <v>1939</v>
      </c>
      <c r="H40" s="45" t="s">
        <v>2024</v>
      </c>
      <c r="I40" s="45" t="s">
        <v>2001</v>
      </c>
      <c r="J40" s="45" t="s">
        <v>2002</v>
      </c>
      <c r="K40" s="45" t="s">
        <v>2022</v>
      </c>
      <c r="L40" s="45" t="s">
        <v>1927</v>
      </c>
      <c r="M40" s="45" t="s">
        <v>1928</v>
      </c>
      <c r="N40" s="45" t="s">
        <v>375</v>
      </c>
      <c r="O40" s="45" t="s">
        <v>40</v>
      </c>
      <c r="P40" s="25" t="s">
        <v>41</v>
      </c>
      <c r="Q40" s="25" t="s">
        <v>1944</v>
      </c>
      <c r="R40" s="25" t="s">
        <v>43</v>
      </c>
      <c r="S40" s="25" t="s">
        <v>44</v>
      </c>
      <c r="T40" s="55" t="n">
        <v>45858</v>
      </c>
      <c r="U40" s="25" t="str">
        <f aca="false">SETI[[#This Row],[Unidade]]&amp; RIGHT("000" &amp; ROW(), 3)</f>
        <v>SETI040</v>
      </c>
    </row>
    <row r="41" customFormat="false" ht="13.5" hidden="false" customHeight="true" outlineLevel="0" collapsed="false">
      <c r="A41" s="22" t="s">
        <v>1920</v>
      </c>
      <c r="B41" s="23" t="n">
        <v>3599</v>
      </c>
      <c r="C41" s="23" t="n">
        <v>0</v>
      </c>
      <c r="D41" s="24" t="n">
        <v>3</v>
      </c>
      <c r="E41" s="25" t="s">
        <v>1938</v>
      </c>
      <c r="F41" s="25" t="s">
        <v>46</v>
      </c>
      <c r="G41" s="45" t="s">
        <v>1939</v>
      </c>
      <c r="H41" s="45" t="s">
        <v>2025</v>
      </c>
      <c r="I41" s="45" t="s">
        <v>2001</v>
      </c>
      <c r="J41" s="45" t="s">
        <v>2002</v>
      </c>
      <c r="K41" s="45" t="s">
        <v>2022</v>
      </c>
      <c r="L41" s="45" t="s">
        <v>1927</v>
      </c>
      <c r="M41" s="45" t="s">
        <v>1928</v>
      </c>
      <c r="N41" s="45" t="s">
        <v>375</v>
      </c>
      <c r="O41" s="45" t="s">
        <v>40</v>
      </c>
      <c r="P41" s="25" t="s">
        <v>41</v>
      </c>
      <c r="Q41" s="25" t="s">
        <v>1944</v>
      </c>
      <c r="R41" s="25" t="s">
        <v>43</v>
      </c>
      <c r="S41" s="25" t="s">
        <v>44</v>
      </c>
      <c r="T41" s="55" t="n">
        <v>45858</v>
      </c>
      <c r="U41" s="25" t="str">
        <f aca="false">SETI[[#This Row],[Unidade]]&amp; RIGHT("000" &amp; ROW(), 3)</f>
        <v>SETI041</v>
      </c>
    </row>
    <row r="42" customFormat="false" ht="13.5" hidden="false" customHeight="true" outlineLevel="0" collapsed="false">
      <c r="A42" s="22" t="s">
        <v>1920</v>
      </c>
      <c r="B42" s="23" t="n">
        <v>3359</v>
      </c>
      <c r="C42" s="23" t="n">
        <v>0</v>
      </c>
      <c r="D42" s="24" t="n">
        <v>3</v>
      </c>
      <c r="E42" s="25" t="s">
        <v>1938</v>
      </c>
      <c r="F42" s="25" t="s">
        <v>46</v>
      </c>
      <c r="G42" s="45" t="s">
        <v>1939</v>
      </c>
      <c r="H42" s="45" t="s">
        <v>2026</v>
      </c>
      <c r="I42" s="45" t="s">
        <v>2001</v>
      </c>
      <c r="J42" s="45" t="s">
        <v>2002</v>
      </c>
      <c r="K42" s="45" t="s">
        <v>2027</v>
      </c>
      <c r="L42" s="45" t="s">
        <v>1927</v>
      </c>
      <c r="M42" s="45" t="s">
        <v>1928</v>
      </c>
      <c r="N42" s="45" t="s">
        <v>375</v>
      </c>
      <c r="O42" s="45" t="s">
        <v>40</v>
      </c>
      <c r="P42" s="25" t="s">
        <v>41</v>
      </c>
      <c r="Q42" s="25" t="s">
        <v>1944</v>
      </c>
      <c r="R42" s="25" t="s">
        <v>43</v>
      </c>
      <c r="S42" s="25" t="s">
        <v>44</v>
      </c>
      <c r="T42" s="55" t="n">
        <v>45858</v>
      </c>
      <c r="U42" s="25" t="str">
        <f aca="false">SETI[[#This Row],[Unidade]]&amp; RIGHT("000" &amp; ROW(), 3)</f>
        <v>SETI042</v>
      </c>
    </row>
    <row r="43" customFormat="false" ht="13.5" hidden="false" customHeight="true" outlineLevel="0" collapsed="false">
      <c r="A43" s="22" t="s">
        <v>1920</v>
      </c>
      <c r="B43" s="23" t="n">
        <v>1151</v>
      </c>
      <c r="C43" s="23" t="n">
        <v>0</v>
      </c>
      <c r="D43" s="24" t="n">
        <v>3</v>
      </c>
      <c r="E43" s="25" t="s">
        <v>1938</v>
      </c>
      <c r="F43" s="25" t="s">
        <v>46</v>
      </c>
      <c r="G43" s="45" t="s">
        <v>1939</v>
      </c>
      <c r="H43" s="45" t="s">
        <v>2028</v>
      </c>
      <c r="I43" s="45" t="s">
        <v>2001</v>
      </c>
      <c r="J43" s="45" t="s">
        <v>2002</v>
      </c>
      <c r="K43" s="45" t="s">
        <v>2029</v>
      </c>
      <c r="L43" s="45" t="s">
        <v>1927</v>
      </c>
      <c r="M43" s="45" t="s">
        <v>1928</v>
      </c>
      <c r="N43" s="45" t="s">
        <v>375</v>
      </c>
      <c r="O43" s="45" t="s">
        <v>40</v>
      </c>
      <c r="P43" s="25" t="s">
        <v>41</v>
      </c>
      <c r="Q43" s="25" t="s">
        <v>1944</v>
      </c>
      <c r="R43" s="25" t="s">
        <v>43</v>
      </c>
      <c r="S43" s="25" t="s">
        <v>44</v>
      </c>
      <c r="T43" s="55" t="n">
        <v>45828</v>
      </c>
      <c r="U43" s="25" t="str">
        <f aca="false">SETI[[#This Row],[Unidade]]&amp; RIGHT("000" &amp; ROW(), 3)</f>
        <v>SETI043</v>
      </c>
    </row>
    <row r="44" customFormat="false" ht="13.5" hidden="false" customHeight="true" outlineLevel="0" collapsed="false">
      <c r="A44" s="22" t="s">
        <v>1920</v>
      </c>
      <c r="B44" s="23" t="n">
        <v>999</v>
      </c>
      <c r="C44" s="23" t="n">
        <v>0</v>
      </c>
      <c r="D44" s="24" t="n">
        <v>3</v>
      </c>
      <c r="E44" s="25" t="s">
        <v>1938</v>
      </c>
      <c r="F44" s="25" t="s">
        <v>46</v>
      </c>
      <c r="G44" s="45" t="s">
        <v>1939</v>
      </c>
      <c r="H44" s="45" t="s">
        <v>2030</v>
      </c>
      <c r="I44" s="45" t="s">
        <v>2001</v>
      </c>
      <c r="J44" s="45" t="s">
        <v>2002</v>
      </c>
      <c r="K44" s="45" t="s">
        <v>2022</v>
      </c>
      <c r="L44" s="45" t="s">
        <v>1927</v>
      </c>
      <c r="M44" s="45" t="s">
        <v>1928</v>
      </c>
      <c r="N44" s="45" t="s">
        <v>375</v>
      </c>
      <c r="O44" s="45" t="s">
        <v>40</v>
      </c>
      <c r="P44" s="25" t="s">
        <v>41</v>
      </c>
      <c r="Q44" s="25" t="s">
        <v>1944</v>
      </c>
      <c r="R44" s="25" t="s">
        <v>43</v>
      </c>
      <c r="S44" s="25" t="s">
        <v>44</v>
      </c>
      <c r="T44" s="55" t="n">
        <v>45828</v>
      </c>
      <c r="U44" s="25" t="str">
        <f aca="false">SETI[[#This Row],[Unidade]]&amp; RIGHT("000" &amp; ROW(), 3)</f>
        <v>SETI044</v>
      </c>
    </row>
    <row r="45" customFormat="false" ht="13.5" hidden="false" customHeight="true" outlineLevel="0" collapsed="false">
      <c r="A45" s="22" t="s">
        <v>1920</v>
      </c>
      <c r="B45" s="23" t="n">
        <v>0</v>
      </c>
      <c r="C45" s="23" t="n">
        <v>108000</v>
      </c>
      <c r="D45" s="24" t="n">
        <v>1</v>
      </c>
      <c r="E45" s="25" t="s">
        <v>2031</v>
      </c>
      <c r="F45" s="25" t="s">
        <v>31</v>
      </c>
      <c r="G45" s="45" t="s">
        <v>2032</v>
      </c>
      <c r="H45" s="45" t="s">
        <v>2033</v>
      </c>
      <c r="I45" s="45" t="s">
        <v>2034</v>
      </c>
      <c r="J45" s="45" t="s">
        <v>2035</v>
      </c>
      <c r="K45" s="45" t="s">
        <v>2036</v>
      </c>
      <c r="L45" s="45" t="s">
        <v>1927</v>
      </c>
      <c r="M45" s="45" t="s">
        <v>2037</v>
      </c>
      <c r="N45" s="45" t="s">
        <v>375</v>
      </c>
      <c r="O45" s="45" t="s">
        <v>40</v>
      </c>
      <c r="P45" s="25" t="s">
        <v>41</v>
      </c>
      <c r="Q45" s="25" t="s">
        <v>2038</v>
      </c>
      <c r="R45" s="25" t="s">
        <v>43</v>
      </c>
      <c r="S45" s="25" t="s">
        <v>44</v>
      </c>
      <c r="T45" s="55" t="n">
        <v>45677</v>
      </c>
      <c r="U45" s="25" t="str">
        <f aca="false">SETI[[#This Row],[Unidade]]&amp; RIGHT("000" &amp; ROW(), 3)</f>
        <v>SETI045</v>
      </c>
    </row>
    <row r="46" customFormat="false" ht="13.5" hidden="false" customHeight="true" outlineLevel="0" collapsed="false">
      <c r="A46" s="22" t="s">
        <v>1920</v>
      </c>
      <c r="B46" s="23" t="n">
        <v>7000</v>
      </c>
      <c r="C46" s="23" t="n">
        <v>3000</v>
      </c>
      <c r="D46" s="24" t="n">
        <v>1</v>
      </c>
      <c r="E46" s="25" t="s">
        <v>2031</v>
      </c>
      <c r="F46" s="25" t="s">
        <v>144</v>
      </c>
      <c r="G46" s="45" t="s">
        <v>2032</v>
      </c>
      <c r="H46" s="45" t="s">
        <v>2039</v>
      </c>
      <c r="I46" s="45" t="s">
        <v>2040</v>
      </c>
      <c r="J46" s="45" t="s">
        <v>2041</v>
      </c>
      <c r="K46" s="45" t="s">
        <v>2042</v>
      </c>
      <c r="L46" s="45" t="s">
        <v>1927</v>
      </c>
      <c r="M46" s="45" t="s">
        <v>1928</v>
      </c>
      <c r="N46" s="45" t="s">
        <v>375</v>
      </c>
      <c r="O46" s="45" t="s">
        <v>40</v>
      </c>
      <c r="P46" s="25" t="s">
        <v>41</v>
      </c>
      <c r="Q46" s="25" t="s">
        <v>2038</v>
      </c>
      <c r="R46" s="25" t="s">
        <v>43</v>
      </c>
      <c r="S46" s="25" t="s">
        <v>44</v>
      </c>
      <c r="T46" s="55" t="n">
        <v>45736</v>
      </c>
      <c r="U46" s="25" t="str">
        <f aca="false">SETI[[#This Row],[Unidade]]&amp; RIGHT("000" &amp; ROW(), 3)</f>
        <v>SETI046</v>
      </c>
    </row>
    <row r="47" customFormat="false" ht="13.5" hidden="false" customHeight="true" outlineLevel="0" collapsed="false">
      <c r="A47" s="22" t="s">
        <v>1920</v>
      </c>
      <c r="B47" s="23" t="n">
        <v>0</v>
      </c>
      <c r="C47" s="23" t="n">
        <v>38657.5</v>
      </c>
      <c r="D47" s="24" t="n">
        <v>1</v>
      </c>
      <c r="E47" s="25" t="s">
        <v>2043</v>
      </c>
      <c r="F47" s="25" t="s">
        <v>163</v>
      </c>
      <c r="G47" s="45" t="s">
        <v>163</v>
      </c>
      <c r="H47" s="45" t="s">
        <v>163</v>
      </c>
      <c r="I47" s="45" t="s">
        <v>2044</v>
      </c>
      <c r="J47" s="45" t="s">
        <v>2045</v>
      </c>
      <c r="K47" s="45" t="s">
        <v>2046</v>
      </c>
      <c r="L47" s="45" t="s">
        <v>1927</v>
      </c>
      <c r="M47" s="45" t="s">
        <v>2037</v>
      </c>
      <c r="N47" s="45" t="s">
        <v>375</v>
      </c>
      <c r="O47" s="45" t="s">
        <v>40</v>
      </c>
      <c r="P47" s="25" t="s">
        <v>41</v>
      </c>
      <c r="Q47" s="25" t="s">
        <v>2047</v>
      </c>
      <c r="R47" s="25" t="s">
        <v>43</v>
      </c>
      <c r="S47" s="25" t="s">
        <v>44</v>
      </c>
      <c r="T47" s="55" t="n">
        <v>45677</v>
      </c>
      <c r="U47" s="25" t="str">
        <f aca="false">SETI[[#This Row],[Unidade]]&amp; RIGHT("000" &amp; ROW(), 3)</f>
        <v>SETI047</v>
      </c>
    </row>
    <row r="48" customFormat="false" ht="13.5" hidden="false" customHeight="true" outlineLevel="0" collapsed="false">
      <c r="A48" s="22" t="s">
        <v>1920</v>
      </c>
      <c r="B48" s="23" t="n">
        <v>0</v>
      </c>
      <c r="C48" s="23" t="n">
        <v>19000</v>
      </c>
      <c r="D48" s="24" t="n">
        <v>1</v>
      </c>
      <c r="E48" s="25" t="s">
        <v>2048</v>
      </c>
      <c r="F48" s="25" t="s">
        <v>179</v>
      </c>
      <c r="G48" s="45" t="s">
        <v>694</v>
      </c>
      <c r="H48" s="45" t="s">
        <v>694</v>
      </c>
      <c r="I48" s="45" t="s">
        <v>2049</v>
      </c>
      <c r="J48" s="45" t="s">
        <v>2045</v>
      </c>
      <c r="K48" s="45" t="s">
        <v>2046</v>
      </c>
      <c r="L48" s="45" t="s">
        <v>1927</v>
      </c>
      <c r="M48" s="45" t="s">
        <v>2037</v>
      </c>
      <c r="N48" s="45" t="s">
        <v>375</v>
      </c>
      <c r="O48" s="45" t="s">
        <v>40</v>
      </c>
      <c r="P48" s="25" t="s">
        <v>41</v>
      </c>
      <c r="Q48" s="25" t="s">
        <v>2050</v>
      </c>
      <c r="R48" s="25" t="s">
        <v>43</v>
      </c>
      <c r="S48" s="25" t="s">
        <v>44</v>
      </c>
      <c r="T48" s="55" t="n">
        <v>45677</v>
      </c>
      <c r="U48" s="25" t="str">
        <f aca="false">SETI[[#This Row],[Unidade]]&amp; RIGHT("000" &amp; ROW(), 3)</f>
        <v>SETI048</v>
      </c>
    </row>
    <row r="49" customFormat="false" ht="13.5" hidden="false" customHeight="true" outlineLevel="0" collapsed="false">
      <c r="A49" s="22" t="s">
        <v>1920</v>
      </c>
      <c r="B49" s="23"/>
      <c r="C49" s="23"/>
      <c r="D49" s="24"/>
      <c r="E49" s="25"/>
      <c r="F49" s="25"/>
      <c r="G49" s="45"/>
      <c r="H49" s="45"/>
      <c r="I49" s="45"/>
      <c r="J49" s="45"/>
      <c r="K49" s="45"/>
      <c r="L49" s="45"/>
      <c r="M49" s="45"/>
      <c r="N49" s="45"/>
      <c r="O49" s="45"/>
      <c r="P49" s="25"/>
      <c r="Q49" s="25"/>
      <c r="R49" s="25"/>
      <c r="S49" s="25"/>
      <c r="T49" s="55"/>
      <c r="U49" s="25" t="str">
        <f aca="false">SETI[[#This Row],[Unidade]]&amp; RIGHT("000" &amp; ROW(), 3)</f>
        <v>SETI049</v>
      </c>
    </row>
    <row r="50" customFormat="false" ht="13.5" hidden="false" customHeight="true" outlineLevel="0" collapsed="false">
      <c r="A50" s="22" t="s">
        <v>1920</v>
      </c>
      <c r="B50" s="23"/>
      <c r="C50" s="23"/>
      <c r="D50" s="24"/>
      <c r="E50" s="25"/>
      <c r="F50" s="25"/>
      <c r="G50" s="45"/>
      <c r="H50" s="45"/>
      <c r="I50" s="45"/>
      <c r="J50" s="45"/>
      <c r="K50" s="45"/>
      <c r="L50" s="45"/>
      <c r="M50" s="45"/>
      <c r="N50" s="45"/>
      <c r="O50" s="45"/>
      <c r="P50" s="25"/>
      <c r="Q50" s="25"/>
      <c r="R50" s="25"/>
      <c r="S50" s="25"/>
      <c r="T50" s="55"/>
      <c r="U50" s="25" t="str">
        <f aca="false">SETI[[#This Row],[Unidade]]&amp; RIGHT("000" &amp; ROW(), 3)</f>
        <v>SETI050</v>
      </c>
    </row>
  </sheetData>
  <mergeCells count="2">
    <mergeCell ref="E1:K1"/>
    <mergeCell ref="P1:T1"/>
  </mergeCells>
  <conditionalFormatting sqref="B1">
    <cfRule type="cellIs" priority="2" operator="lessThan" aboveAverage="0" equalAverage="0" bottom="0" percent="0" rank="0" text="" dxfId="161">
      <formula>0</formula>
    </cfRule>
  </conditionalFormatting>
  <conditionalFormatting sqref="C1">
    <cfRule type="cellIs" priority="3" operator="lessThan" aboveAverage="0" equalAverage="0" bottom="0" percent="0" rank="0" text="" dxfId="162">
      <formula>0</formula>
    </cfRule>
  </conditionalFormatting>
  <conditionalFormatting sqref="D3:D50">
    <cfRule type="cellIs" priority="4" operator="equal" aboveAverage="0" equalAverage="0" bottom="0" percent="0" rank="0" text="" dxfId="163">
      <formula>3</formula>
    </cfRule>
    <cfRule type="cellIs" priority="5" operator="equal" aboveAverage="0" equalAverage="0" bottom="0" percent="0" rank="0" text="" dxfId="164">
      <formula>2</formula>
    </cfRule>
    <cfRule type="cellIs" priority="6" operator="equal" aboveAverage="0" equalAverage="0" bottom="0" percent="0" rank="0" text="" dxfId="165">
      <formula>1</formula>
    </cfRule>
  </conditionalFormatting>
  <conditionalFormatting sqref="E3:E50">
    <cfRule type="expression" priority="7" aboveAverage="0" equalAverage="0" bottom="0" percent="0" rank="0" text="" dxfId="166">
      <formula>$D3=""</formula>
    </cfRule>
    <cfRule type="expression" priority="8" aboveAverage="0" equalAverage="0" bottom="0" percent="0" rank="0" text="" dxfId="167">
      <formula>$C3=0</formula>
    </cfRule>
    <cfRule type="expression" priority="9" aboveAverage="0" equalAverage="0" bottom="0" percent="0" rank="0" text="" dxfId="168">
      <formula>$C3&gt;0</formula>
    </cfRule>
  </conditionalFormatting>
  <hyperlinks>
    <hyperlink ref="E1" r:id="rId1" display="RESOLUÇÃO Nº 52/2023 - CONSUNI - CAPGP (10.17.05)"/>
    <hyperlink ref="L1" r:id="rId2" display="PDI 2019-2023"/>
    <hyperlink ref="M1" r:id="rId3" display="CPA 2024"/>
    <hyperlink ref="N1" r:id="rId4" display="PPA 2024-2027"/>
    <hyperlink ref="O1" r:id="rId5" display="PO NVSL - Novo Viver sem Limit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6"/>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423"/>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C3" activeCellId="0" sqref="C3"/>
    </sheetView>
  </sheetViews>
  <sheetFormatPr defaultColWidth="15.65234375" defaultRowHeight="13.5" zeroHeight="false" outlineLevelRow="0" outlineLevelCol="0"/>
  <cols>
    <col collapsed="false" customWidth="false" hidden="false" outlineLevel="0" max="3" min="1" style="25" width="15.63"/>
    <col collapsed="false" customWidth="true" hidden="false" outlineLevel="0" max="4" min="4" style="25" width="4.63"/>
    <col collapsed="false" customWidth="false" hidden="false" outlineLevel="0" max="1024" min="5" style="25" width="15.63"/>
  </cols>
  <sheetData>
    <row r="1" s="83" customFormat="true" ht="13.5" hidden="false" customHeight="true" outlineLevel="0" collapsed="false">
      <c r="A1" s="79" t="n">
        <f aca="false">AGIITEC!A1+AUDIN!A1+CCH!A1+CCL!A1+CER!A1+CLS!A1+CPF!A1+CRE!A1+DCS!A1+GABINETE!A1+PROAD!A1+PROAE!A1+PROEC!A1+PROGESP!A1+PROGRAD!A1+PROPEPG!A1+PROPLAN!A1+SEO!A1+SETI!A1</f>
        <v>64565894.0028821</v>
      </c>
      <c r="B1" s="80" t="n">
        <f aca="false">SUM(B3:B423)</f>
        <v>88622709.6826</v>
      </c>
      <c r="C1" s="81" t="n">
        <f aca="false">SUM(C3:C1000001)</f>
        <v>64565893.9979</v>
      </c>
      <c r="D1" s="8" t="s">
        <v>0</v>
      </c>
      <c r="E1" s="82" t="s">
        <v>1</v>
      </c>
      <c r="F1" s="82"/>
      <c r="G1" s="82"/>
      <c r="H1" s="82"/>
      <c r="I1" s="82"/>
      <c r="J1" s="82"/>
      <c r="K1" s="82"/>
      <c r="L1" s="10" t="s">
        <v>2</v>
      </c>
      <c r="M1" s="10" t="s">
        <v>3</v>
      </c>
      <c r="N1" s="10" t="s">
        <v>4</v>
      </c>
      <c r="O1" s="10" t="s">
        <v>5</v>
      </c>
      <c r="P1" s="11" t="s">
        <v>6</v>
      </c>
      <c r="Q1" s="11"/>
      <c r="R1" s="11"/>
      <c r="S1" s="11"/>
      <c r="T1" s="11"/>
      <c r="U1" s="12" t="s">
        <v>7</v>
      </c>
    </row>
    <row r="2" customFormat="false" ht="13.5" hidden="false" customHeight="true" outlineLevel="0" collapsed="false">
      <c r="A2" s="84" t="s">
        <v>8</v>
      </c>
      <c r="B2" s="15" t="s">
        <v>9</v>
      </c>
      <c r="C2" s="16" t="s">
        <v>10</v>
      </c>
      <c r="D2" s="17" t="s">
        <v>11</v>
      </c>
      <c r="E2" s="84" t="s">
        <v>12</v>
      </c>
      <c r="F2" s="84" t="s">
        <v>13</v>
      </c>
      <c r="G2" s="84" t="s">
        <v>14</v>
      </c>
      <c r="H2" s="84" t="s">
        <v>15</v>
      </c>
      <c r="I2" s="84" t="s">
        <v>16</v>
      </c>
      <c r="J2" s="84" t="s">
        <v>17</v>
      </c>
      <c r="K2" s="84" t="s">
        <v>18</v>
      </c>
      <c r="L2" s="18" t="s">
        <v>19</v>
      </c>
      <c r="M2" s="18" t="s">
        <v>20</v>
      </c>
      <c r="N2" s="18" t="s">
        <v>21</v>
      </c>
      <c r="O2" s="18" t="s">
        <v>22</v>
      </c>
      <c r="P2" s="19" t="s">
        <v>23</v>
      </c>
      <c r="Q2" s="19" t="s">
        <v>24</v>
      </c>
      <c r="R2" s="19" t="s">
        <v>25</v>
      </c>
      <c r="S2" s="19" t="s">
        <v>26</v>
      </c>
      <c r="T2" s="20" t="s">
        <v>27</v>
      </c>
      <c r="U2" s="21" t="s">
        <v>28</v>
      </c>
    </row>
    <row r="3" customFormat="false" ht="13.5" hidden="false" customHeight="true" outlineLevel="0" collapsed="false">
      <c r="A3" s="22" t="s">
        <v>29</v>
      </c>
      <c r="B3" s="23" t="n">
        <v>13000</v>
      </c>
      <c r="C3" s="23" t="n">
        <v>13000</v>
      </c>
      <c r="D3" s="85" t="n">
        <v>1</v>
      </c>
      <c r="E3" s="25" t="s">
        <v>30</v>
      </c>
      <c r="F3" s="25" t="s">
        <v>31</v>
      </c>
      <c r="G3" s="45" t="s">
        <v>32</v>
      </c>
      <c r="H3" s="45" t="s">
        <v>33</v>
      </c>
      <c r="I3" s="45" t="s">
        <v>34</v>
      </c>
      <c r="J3" s="45" t="s">
        <v>35</v>
      </c>
      <c r="K3" s="45" t="s">
        <v>36</v>
      </c>
      <c r="L3" s="45" t="s">
        <v>37</v>
      </c>
      <c r="M3" s="45" t="s">
        <v>38</v>
      </c>
      <c r="N3" s="45" t="s">
        <v>39</v>
      </c>
      <c r="O3" s="45" t="s">
        <v>40</v>
      </c>
      <c r="P3" s="25" t="s">
        <v>41</v>
      </c>
      <c r="Q3" s="86" t="s">
        <v>42</v>
      </c>
      <c r="R3" s="25" t="s">
        <v>43</v>
      </c>
      <c r="S3" s="25" t="s">
        <v>44</v>
      </c>
      <c r="T3" s="55" t="n">
        <v>45688</v>
      </c>
      <c r="U3" s="25" t="s">
        <v>2051</v>
      </c>
    </row>
    <row r="4" customFormat="false" ht="13.5" hidden="false" customHeight="true" outlineLevel="0" collapsed="false">
      <c r="A4" s="22" t="s">
        <v>29</v>
      </c>
      <c r="B4" s="23" t="n">
        <v>8499.98</v>
      </c>
      <c r="C4" s="23" t="n">
        <v>0.02</v>
      </c>
      <c r="D4" s="85" t="n">
        <v>1</v>
      </c>
      <c r="E4" s="25" t="s">
        <v>45</v>
      </c>
      <c r="F4" s="25" t="s">
        <v>46</v>
      </c>
      <c r="G4" s="45" t="s">
        <v>32</v>
      </c>
      <c r="H4" s="45" t="s">
        <v>47</v>
      </c>
      <c r="I4" s="45" t="s">
        <v>48</v>
      </c>
      <c r="J4" s="45" t="s">
        <v>49</v>
      </c>
      <c r="K4" s="45" t="s">
        <v>50</v>
      </c>
      <c r="L4" s="45" t="s">
        <v>37</v>
      </c>
      <c r="M4" s="45" t="s">
        <v>51</v>
      </c>
      <c r="N4" s="45" t="s">
        <v>39</v>
      </c>
      <c r="O4" s="45" t="s">
        <v>40</v>
      </c>
      <c r="P4" s="25" t="s">
        <v>41</v>
      </c>
      <c r="Q4" s="86" t="s">
        <v>52</v>
      </c>
      <c r="R4" s="25" t="s">
        <v>43</v>
      </c>
      <c r="S4" s="25" t="s">
        <v>44</v>
      </c>
      <c r="T4" s="55" t="n">
        <v>45688</v>
      </c>
      <c r="U4" s="25" t="s">
        <v>2052</v>
      </c>
    </row>
    <row r="5" customFormat="false" ht="13.5" hidden="false" customHeight="true" outlineLevel="0" collapsed="false">
      <c r="A5" s="22" t="s">
        <v>29</v>
      </c>
      <c r="B5" s="23" t="n">
        <v>159999.99</v>
      </c>
      <c r="C5" s="23" t="n">
        <v>0.01</v>
      </c>
      <c r="D5" s="85" t="n">
        <v>1</v>
      </c>
      <c r="E5" s="25" t="s">
        <v>53</v>
      </c>
      <c r="F5" s="25" t="s">
        <v>31</v>
      </c>
      <c r="G5" s="45" t="s">
        <v>54</v>
      </c>
      <c r="H5" s="45" t="s">
        <v>55</v>
      </c>
      <c r="I5" s="45" t="s">
        <v>56</v>
      </c>
      <c r="J5" s="45" t="s">
        <v>57</v>
      </c>
      <c r="K5" s="45" t="s">
        <v>58</v>
      </c>
      <c r="L5" s="45" t="s">
        <v>59</v>
      </c>
      <c r="M5" s="45" t="s">
        <v>60</v>
      </c>
      <c r="N5" s="45" t="s">
        <v>39</v>
      </c>
      <c r="O5" s="45" t="s">
        <v>40</v>
      </c>
      <c r="P5" s="25" t="s">
        <v>41</v>
      </c>
      <c r="Q5" s="86" t="s">
        <v>61</v>
      </c>
      <c r="R5" s="25" t="s">
        <v>43</v>
      </c>
      <c r="S5" s="25" t="s">
        <v>44</v>
      </c>
      <c r="T5" s="55" t="n">
        <v>45688</v>
      </c>
      <c r="U5" s="25" t="s">
        <v>2053</v>
      </c>
    </row>
    <row r="6" customFormat="false" ht="13.5" hidden="false" customHeight="true" outlineLevel="0" collapsed="false">
      <c r="A6" s="22" t="s">
        <v>29</v>
      </c>
      <c r="B6" s="23" t="n">
        <v>99999.99</v>
      </c>
      <c r="C6" s="23" t="n">
        <v>0.01</v>
      </c>
      <c r="D6" s="85" t="n">
        <v>1</v>
      </c>
      <c r="E6" s="25" t="s">
        <v>53</v>
      </c>
      <c r="F6" s="25" t="s">
        <v>31</v>
      </c>
      <c r="G6" s="45" t="s">
        <v>54</v>
      </c>
      <c r="H6" s="45" t="s">
        <v>62</v>
      </c>
      <c r="I6" s="45" t="s">
        <v>63</v>
      </c>
      <c r="J6" s="45" t="s">
        <v>64</v>
      </c>
      <c r="K6" s="45" t="s">
        <v>62</v>
      </c>
      <c r="L6" s="45" t="s">
        <v>65</v>
      </c>
      <c r="M6" s="45" t="s">
        <v>66</v>
      </c>
      <c r="N6" s="45" t="s">
        <v>39</v>
      </c>
      <c r="O6" s="45" t="s">
        <v>40</v>
      </c>
      <c r="P6" s="25" t="s">
        <v>41</v>
      </c>
      <c r="Q6" s="86" t="s">
        <v>61</v>
      </c>
      <c r="R6" s="25" t="s">
        <v>43</v>
      </c>
      <c r="S6" s="25" t="s">
        <v>44</v>
      </c>
      <c r="T6" s="55" t="n">
        <v>45688</v>
      </c>
      <c r="U6" s="25" t="s">
        <v>2054</v>
      </c>
    </row>
    <row r="7" customFormat="false" ht="13.5" hidden="false" customHeight="true" outlineLevel="0" collapsed="false">
      <c r="A7" s="22" t="s">
        <v>29</v>
      </c>
      <c r="B7" s="23" t="n">
        <v>0</v>
      </c>
      <c r="C7" s="23" t="n">
        <v>248203</v>
      </c>
      <c r="D7" s="85" t="n">
        <v>1</v>
      </c>
      <c r="E7" s="25" t="s">
        <v>67</v>
      </c>
      <c r="F7" s="25" t="s">
        <v>31</v>
      </c>
      <c r="G7" s="45" t="s">
        <v>68</v>
      </c>
      <c r="H7" s="45" t="s">
        <v>69</v>
      </c>
      <c r="I7" s="45" t="s">
        <v>70</v>
      </c>
      <c r="J7" s="45" t="s">
        <v>71</v>
      </c>
      <c r="K7" s="45" t="s">
        <v>72</v>
      </c>
      <c r="L7" s="45" t="s">
        <v>73</v>
      </c>
      <c r="M7" s="45" t="s">
        <v>74</v>
      </c>
      <c r="N7" s="45" t="s">
        <v>39</v>
      </c>
      <c r="O7" s="45" t="s">
        <v>40</v>
      </c>
      <c r="P7" s="25" t="s">
        <v>41</v>
      </c>
      <c r="Q7" s="86" t="s">
        <v>75</v>
      </c>
      <c r="R7" s="25" t="s">
        <v>43</v>
      </c>
      <c r="S7" s="25" t="s">
        <v>44</v>
      </c>
      <c r="T7" s="55" t="n">
        <v>45688</v>
      </c>
      <c r="U7" s="25" t="s">
        <v>2055</v>
      </c>
    </row>
    <row r="8" customFormat="false" ht="13.5" hidden="false" customHeight="true" outlineLevel="0" collapsed="false">
      <c r="A8" s="22" t="s">
        <v>29</v>
      </c>
      <c r="B8" s="23" t="n">
        <v>78400</v>
      </c>
      <c r="C8" s="23" t="n">
        <v>26797</v>
      </c>
      <c r="D8" s="85" t="n">
        <v>1</v>
      </c>
      <c r="E8" s="25" t="s">
        <v>67</v>
      </c>
      <c r="F8" s="25" t="s">
        <v>31</v>
      </c>
      <c r="G8" s="45" t="s">
        <v>68</v>
      </c>
      <c r="H8" s="45" t="s">
        <v>69</v>
      </c>
      <c r="I8" s="45" t="s">
        <v>70</v>
      </c>
      <c r="J8" s="45" t="s">
        <v>71</v>
      </c>
      <c r="K8" s="45" t="s">
        <v>72</v>
      </c>
      <c r="L8" s="45" t="s">
        <v>73</v>
      </c>
      <c r="M8" s="45" t="s">
        <v>74</v>
      </c>
      <c r="N8" s="45" t="s">
        <v>39</v>
      </c>
      <c r="O8" s="45" t="s">
        <v>40</v>
      </c>
      <c r="P8" s="25" t="s">
        <v>41</v>
      </c>
      <c r="Q8" s="86" t="s">
        <v>75</v>
      </c>
      <c r="R8" s="25" t="s">
        <v>76</v>
      </c>
      <c r="S8" s="25" t="s">
        <v>44</v>
      </c>
      <c r="T8" s="55" t="n">
        <v>45688</v>
      </c>
      <c r="U8" s="25" t="s">
        <v>2056</v>
      </c>
    </row>
    <row r="9" customFormat="false" ht="13.5" hidden="false" customHeight="true" outlineLevel="0" collapsed="false">
      <c r="A9" s="22" t="s">
        <v>29</v>
      </c>
      <c r="B9" s="23" t="n">
        <v>26796.99</v>
      </c>
      <c r="C9" s="23" t="n">
        <v>0.01</v>
      </c>
      <c r="D9" s="85" t="n">
        <v>1</v>
      </c>
      <c r="E9" s="25" t="s">
        <v>67</v>
      </c>
      <c r="F9" s="25" t="s">
        <v>31</v>
      </c>
      <c r="G9" s="45" t="s">
        <v>77</v>
      </c>
      <c r="H9" s="45" t="s">
        <v>78</v>
      </c>
      <c r="I9" s="45" t="s">
        <v>79</v>
      </c>
      <c r="J9" s="45" t="s">
        <v>71</v>
      </c>
      <c r="K9" s="45" t="s">
        <v>72</v>
      </c>
      <c r="L9" s="45" t="s">
        <v>59</v>
      </c>
      <c r="M9" s="45" t="s">
        <v>74</v>
      </c>
      <c r="N9" s="45" t="s">
        <v>39</v>
      </c>
      <c r="O9" s="45" t="s">
        <v>40</v>
      </c>
      <c r="P9" s="25" t="s">
        <v>41</v>
      </c>
      <c r="Q9" s="86" t="s">
        <v>75</v>
      </c>
      <c r="R9" s="25" t="s">
        <v>43</v>
      </c>
      <c r="S9" s="25" t="s">
        <v>44</v>
      </c>
      <c r="T9" s="55" t="n">
        <v>45688</v>
      </c>
      <c r="U9" s="25" t="s">
        <v>2057</v>
      </c>
    </row>
    <row r="10" customFormat="false" ht="13.5" hidden="false" customHeight="true" outlineLevel="0" collapsed="false">
      <c r="A10" s="22" t="s">
        <v>29</v>
      </c>
      <c r="B10" s="23" t="n">
        <v>15000</v>
      </c>
      <c r="C10" s="23" t="n">
        <v>15000</v>
      </c>
      <c r="D10" s="85" t="n">
        <v>1</v>
      </c>
      <c r="E10" s="25" t="s">
        <v>80</v>
      </c>
      <c r="F10" s="25" t="s">
        <v>81</v>
      </c>
      <c r="G10" s="45" t="s">
        <v>82</v>
      </c>
      <c r="H10" s="45" t="s">
        <v>83</v>
      </c>
      <c r="I10" s="45" t="s">
        <v>84</v>
      </c>
      <c r="J10" s="45" t="s">
        <v>85</v>
      </c>
      <c r="K10" s="45" t="s">
        <v>86</v>
      </c>
      <c r="L10" s="45" t="s">
        <v>59</v>
      </c>
      <c r="M10" s="45" t="s">
        <v>87</v>
      </c>
      <c r="N10" s="45" t="s">
        <v>39</v>
      </c>
      <c r="O10" s="45" t="s">
        <v>40</v>
      </c>
      <c r="P10" s="25" t="s">
        <v>41</v>
      </c>
      <c r="Q10" s="86" t="s">
        <v>88</v>
      </c>
      <c r="R10" s="25" t="s">
        <v>43</v>
      </c>
      <c r="S10" s="25" t="s">
        <v>44</v>
      </c>
      <c r="T10" s="55" t="n">
        <v>45688</v>
      </c>
      <c r="U10" s="25" t="s">
        <v>2058</v>
      </c>
    </row>
    <row r="11" customFormat="false" ht="13.5" hidden="false" customHeight="true" outlineLevel="0" collapsed="false">
      <c r="A11" s="22" t="s">
        <v>29</v>
      </c>
      <c r="B11" s="23" t="n">
        <v>1000</v>
      </c>
      <c r="C11" s="23" t="n">
        <v>0</v>
      </c>
      <c r="D11" s="85" t="n">
        <v>3</v>
      </c>
      <c r="E11" s="25" t="s">
        <v>89</v>
      </c>
      <c r="F11" s="25" t="s">
        <v>46</v>
      </c>
      <c r="G11" s="45" t="s">
        <v>90</v>
      </c>
      <c r="H11" s="45" t="s">
        <v>91</v>
      </c>
      <c r="I11" s="45" t="s">
        <v>92</v>
      </c>
      <c r="J11" s="45" t="s">
        <v>93</v>
      </c>
      <c r="K11" s="45" t="s">
        <v>94</v>
      </c>
      <c r="L11" s="45" t="s">
        <v>65</v>
      </c>
      <c r="M11" s="45" t="s">
        <v>95</v>
      </c>
      <c r="N11" s="45" t="s">
        <v>39</v>
      </c>
      <c r="O11" s="45" t="s">
        <v>40</v>
      </c>
      <c r="P11" s="25" t="s">
        <v>41</v>
      </c>
      <c r="Q11" s="86" t="s">
        <v>88</v>
      </c>
      <c r="R11" s="25" t="s">
        <v>43</v>
      </c>
      <c r="S11" s="25" t="s">
        <v>44</v>
      </c>
      <c r="T11" s="55" t="n">
        <v>45688</v>
      </c>
      <c r="U11" s="25" t="s">
        <v>2059</v>
      </c>
    </row>
    <row r="12" customFormat="false" ht="13.5" hidden="false" customHeight="true" outlineLevel="0" collapsed="false">
      <c r="A12" s="22" t="s">
        <v>29</v>
      </c>
      <c r="B12" s="23" t="n">
        <v>13000</v>
      </c>
      <c r="C12" s="23" t="n">
        <v>13000</v>
      </c>
      <c r="D12" s="85" t="n">
        <v>1</v>
      </c>
      <c r="E12" s="25" t="s">
        <v>96</v>
      </c>
      <c r="F12" s="25" t="s">
        <v>31</v>
      </c>
      <c r="G12" s="45" t="s">
        <v>97</v>
      </c>
      <c r="H12" s="45" t="s">
        <v>98</v>
      </c>
      <c r="I12" s="45" t="s">
        <v>99</v>
      </c>
      <c r="J12" s="45" t="s">
        <v>100</v>
      </c>
      <c r="K12" s="45" t="s">
        <v>101</v>
      </c>
      <c r="L12" s="45" t="s">
        <v>102</v>
      </c>
      <c r="M12" s="45" t="s">
        <v>103</v>
      </c>
      <c r="N12" s="45" t="s">
        <v>104</v>
      </c>
      <c r="O12" s="45" t="s">
        <v>40</v>
      </c>
      <c r="P12" s="25" t="s">
        <v>41</v>
      </c>
      <c r="Q12" s="86" t="s">
        <v>105</v>
      </c>
      <c r="R12" s="25" t="s">
        <v>43</v>
      </c>
      <c r="S12" s="25" t="s">
        <v>44</v>
      </c>
      <c r="T12" s="55" t="n">
        <v>45747</v>
      </c>
      <c r="U12" s="25" t="s">
        <v>2060</v>
      </c>
    </row>
    <row r="13" customFormat="false" ht="13.5" hidden="false" customHeight="true" outlineLevel="0" collapsed="false">
      <c r="A13" s="22" t="s">
        <v>29</v>
      </c>
      <c r="B13" s="23" t="n">
        <v>0</v>
      </c>
      <c r="C13" s="23" t="n">
        <v>6000</v>
      </c>
      <c r="D13" s="85" t="n">
        <v>1</v>
      </c>
      <c r="E13" s="87" t="s">
        <v>106</v>
      </c>
      <c r="F13" s="25" t="s">
        <v>46</v>
      </c>
      <c r="G13" s="45" t="s">
        <v>107</v>
      </c>
      <c r="H13" s="45" t="s">
        <v>108</v>
      </c>
      <c r="I13" s="45" t="s">
        <v>109</v>
      </c>
      <c r="J13" s="45" t="s">
        <v>110</v>
      </c>
      <c r="K13" s="45" t="s">
        <v>111</v>
      </c>
      <c r="L13" s="45" t="s">
        <v>102</v>
      </c>
      <c r="M13" s="45" t="s">
        <v>103</v>
      </c>
      <c r="N13" s="45" t="s">
        <v>104</v>
      </c>
      <c r="O13" s="45" t="s">
        <v>40</v>
      </c>
      <c r="P13" s="25" t="s">
        <v>41</v>
      </c>
      <c r="Q13" s="86" t="s">
        <v>112</v>
      </c>
      <c r="R13" s="25" t="s">
        <v>43</v>
      </c>
      <c r="S13" s="25" t="s">
        <v>44</v>
      </c>
      <c r="T13" s="55" t="n">
        <v>45747</v>
      </c>
      <c r="U13" s="25" t="s">
        <v>2061</v>
      </c>
    </row>
    <row r="14" customFormat="false" ht="13.5" hidden="false" customHeight="true" outlineLevel="0" collapsed="false">
      <c r="A14" s="22" t="s">
        <v>29</v>
      </c>
      <c r="B14" s="23" t="n">
        <v>0</v>
      </c>
      <c r="C14" s="23" t="n">
        <v>10000</v>
      </c>
      <c r="D14" s="85" t="n">
        <v>1</v>
      </c>
      <c r="E14" s="25" t="s">
        <v>113</v>
      </c>
      <c r="F14" s="25" t="s">
        <v>46</v>
      </c>
      <c r="G14" s="45" t="s">
        <v>114</v>
      </c>
      <c r="H14" s="45" t="s">
        <v>115</v>
      </c>
      <c r="I14" s="45" t="s">
        <v>116</v>
      </c>
      <c r="J14" s="45" t="s">
        <v>117</v>
      </c>
      <c r="K14" s="45" t="s">
        <v>118</v>
      </c>
      <c r="L14" s="45" t="s">
        <v>102</v>
      </c>
      <c r="M14" s="45" t="s">
        <v>103</v>
      </c>
      <c r="N14" s="45" t="s">
        <v>104</v>
      </c>
      <c r="O14" s="45" t="s">
        <v>40</v>
      </c>
      <c r="P14" s="25" t="s">
        <v>41</v>
      </c>
      <c r="Q14" s="86" t="s">
        <v>112</v>
      </c>
      <c r="R14" s="25" t="s">
        <v>43</v>
      </c>
      <c r="S14" s="25" t="s">
        <v>44</v>
      </c>
      <c r="T14" s="55" t="n">
        <v>45747</v>
      </c>
      <c r="U14" s="25" t="s">
        <v>2062</v>
      </c>
    </row>
    <row r="15" customFormat="false" ht="13.5" hidden="false" customHeight="true" outlineLevel="0" collapsed="false">
      <c r="A15" s="22" t="s">
        <v>29</v>
      </c>
      <c r="B15" s="23" t="n">
        <v>30000</v>
      </c>
      <c r="C15" s="23" t="n">
        <v>30000</v>
      </c>
      <c r="D15" s="85" t="n">
        <v>1</v>
      </c>
      <c r="E15" s="25" t="s">
        <v>119</v>
      </c>
      <c r="F15" s="25" t="s">
        <v>46</v>
      </c>
      <c r="G15" s="45" t="s">
        <v>120</v>
      </c>
      <c r="H15" s="45" t="s">
        <v>121</v>
      </c>
      <c r="I15" s="45" t="s">
        <v>122</v>
      </c>
      <c r="J15" s="45" t="s">
        <v>123</v>
      </c>
      <c r="K15" s="45" t="s">
        <v>124</v>
      </c>
      <c r="L15" s="45" t="s">
        <v>102</v>
      </c>
      <c r="M15" s="45" t="s">
        <v>103</v>
      </c>
      <c r="N15" s="45" t="s">
        <v>104</v>
      </c>
      <c r="O15" s="45" t="s">
        <v>40</v>
      </c>
      <c r="P15" s="25" t="s">
        <v>41</v>
      </c>
      <c r="Q15" s="86" t="s">
        <v>112</v>
      </c>
      <c r="R15" s="25" t="s">
        <v>43</v>
      </c>
      <c r="S15" s="25" t="s">
        <v>44</v>
      </c>
      <c r="T15" s="55" t="n">
        <v>45747</v>
      </c>
      <c r="U15" s="25" t="s">
        <v>2063</v>
      </c>
    </row>
    <row r="16" customFormat="false" ht="13.5" hidden="false" customHeight="true" outlineLevel="0" collapsed="false">
      <c r="A16" s="22" t="s">
        <v>29</v>
      </c>
      <c r="B16" s="23" t="n">
        <v>4500</v>
      </c>
      <c r="C16" s="23" t="n">
        <v>3000</v>
      </c>
      <c r="D16" s="85" t="n">
        <v>1</v>
      </c>
      <c r="E16" s="25" t="s">
        <v>125</v>
      </c>
      <c r="F16" s="25" t="s">
        <v>46</v>
      </c>
      <c r="G16" s="45" t="s">
        <v>126</v>
      </c>
      <c r="H16" s="45" t="s">
        <v>127</v>
      </c>
      <c r="I16" s="45" t="s">
        <v>128</v>
      </c>
      <c r="J16" s="45" t="s">
        <v>129</v>
      </c>
      <c r="K16" s="45" t="s">
        <v>130</v>
      </c>
      <c r="L16" s="45" t="s">
        <v>102</v>
      </c>
      <c r="M16" s="45" t="s">
        <v>103</v>
      </c>
      <c r="N16" s="45" t="s">
        <v>104</v>
      </c>
      <c r="O16" s="45" t="s">
        <v>40</v>
      </c>
      <c r="P16" s="25" t="s">
        <v>41</v>
      </c>
      <c r="Q16" s="86" t="s">
        <v>112</v>
      </c>
      <c r="R16" s="25" t="s">
        <v>43</v>
      </c>
      <c r="S16" s="25" t="s">
        <v>44</v>
      </c>
      <c r="T16" s="55" t="n">
        <v>45747</v>
      </c>
      <c r="U16" s="25" t="s">
        <v>2064</v>
      </c>
    </row>
    <row r="17" customFormat="false" ht="13.5" hidden="false" customHeight="true" outlineLevel="0" collapsed="false">
      <c r="A17" s="22" t="s">
        <v>29</v>
      </c>
      <c r="B17" s="23" t="n">
        <v>0</v>
      </c>
      <c r="C17" s="23" t="n">
        <v>150000</v>
      </c>
      <c r="D17" s="85" t="n">
        <v>1</v>
      </c>
      <c r="E17" s="25" t="s">
        <v>131</v>
      </c>
      <c r="F17" s="25" t="s">
        <v>31</v>
      </c>
      <c r="G17" s="45" t="s">
        <v>132</v>
      </c>
      <c r="H17" s="45" t="s">
        <v>133</v>
      </c>
      <c r="I17" s="45" t="s">
        <v>134</v>
      </c>
      <c r="J17" s="45" t="s">
        <v>135</v>
      </c>
      <c r="K17" s="45" t="s">
        <v>134</v>
      </c>
      <c r="L17" s="45" t="s">
        <v>102</v>
      </c>
      <c r="M17" s="45" t="s">
        <v>103</v>
      </c>
      <c r="N17" s="45" t="s">
        <v>104</v>
      </c>
      <c r="O17" s="45" t="s">
        <v>40</v>
      </c>
      <c r="P17" s="25" t="s">
        <v>41</v>
      </c>
      <c r="Q17" s="86" t="s">
        <v>112</v>
      </c>
      <c r="R17" s="25" t="s">
        <v>43</v>
      </c>
      <c r="S17" s="25" t="s">
        <v>136</v>
      </c>
      <c r="T17" s="55" t="n">
        <v>45747</v>
      </c>
      <c r="U17" s="25" t="s">
        <v>2065</v>
      </c>
    </row>
    <row r="18" customFormat="false" ht="13.5" hidden="false" customHeight="true" outlineLevel="0" collapsed="false">
      <c r="A18" s="22" t="s">
        <v>29</v>
      </c>
      <c r="B18" s="23" t="n">
        <v>5000</v>
      </c>
      <c r="C18" s="23" t="n">
        <v>0</v>
      </c>
      <c r="D18" s="85" t="n">
        <v>3</v>
      </c>
      <c r="E18" s="25" t="s">
        <v>137</v>
      </c>
      <c r="F18" s="25" t="s">
        <v>46</v>
      </c>
      <c r="G18" s="45" t="s">
        <v>138</v>
      </c>
      <c r="H18" s="45" t="s">
        <v>139</v>
      </c>
      <c r="I18" s="45" t="s">
        <v>140</v>
      </c>
      <c r="J18" s="45" t="s">
        <v>141</v>
      </c>
      <c r="K18" s="45" t="s">
        <v>142</v>
      </c>
      <c r="L18" s="45" t="s">
        <v>102</v>
      </c>
      <c r="M18" s="45" t="s">
        <v>103</v>
      </c>
      <c r="N18" s="45" t="s">
        <v>104</v>
      </c>
      <c r="O18" s="45" t="s">
        <v>40</v>
      </c>
      <c r="P18" s="25" t="s">
        <v>41</v>
      </c>
      <c r="Q18" s="86" t="s">
        <v>112</v>
      </c>
      <c r="R18" s="25" t="s">
        <v>43</v>
      </c>
      <c r="S18" s="25" t="s">
        <v>44</v>
      </c>
      <c r="T18" s="55" t="n">
        <v>45747</v>
      </c>
      <c r="U18" s="25" t="s">
        <v>2066</v>
      </c>
    </row>
    <row r="19" customFormat="false" ht="13.5" hidden="false" customHeight="true" outlineLevel="0" collapsed="false">
      <c r="A19" s="22" t="s">
        <v>29</v>
      </c>
      <c r="B19" s="23" t="n">
        <v>14999</v>
      </c>
      <c r="C19" s="23" t="n">
        <v>1</v>
      </c>
      <c r="D19" s="85" t="n">
        <v>1</v>
      </c>
      <c r="E19" s="25" t="s">
        <v>143</v>
      </c>
      <c r="F19" s="25" t="s">
        <v>144</v>
      </c>
      <c r="G19" s="45" t="s">
        <v>145</v>
      </c>
      <c r="H19" s="45" t="s">
        <v>146</v>
      </c>
      <c r="I19" s="45" t="s">
        <v>147</v>
      </c>
      <c r="J19" s="45" t="s">
        <v>148</v>
      </c>
      <c r="K19" s="45" t="s">
        <v>149</v>
      </c>
      <c r="L19" s="45" t="s">
        <v>102</v>
      </c>
      <c r="M19" s="45" t="s">
        <v>103</v>
      </c>
      <c r="N19" s="45" t="s">
        <v>104</v>
      </c>
      <c r="O19" s="45" t="s">
        <v>40</v>
      </c>
      <c r="P19" s="25" t="s">
        <v>41</v>
      </c>
      <c r="Q19" s="86" t="s">
        <v>150</v>
      </c>
      <c r="R19" s="25" t="s">
        <v>43</v>
      </c>
      <c r="S19" s="25" t="s">
        <v>44</v>
      </c>
      <c r="T19" s="55" t="n">
        <v>45747</v>
      </c>
      <c r="U19" s="25" t="s">
        <v>2067</v>
      </c>
    </row>
    <row r="20" customFormat="false" ht="13.5" hidden="false" customHeight="true" outlineLevel="0" collapsed="false">
      <c r="A20" s="22" t="s">
        <v>29</v>
      </c>
      <c r="B20" s="23" t="n">
        <v>0</v>
      </c>
      <c r="C20" s="23" t="n">
        <v>15000</v>
      </c>
      <c r="D20" s="85" t="n">
        <v>1</v>
      </c>
      <c r="E20" s="25" t="s">
        <v>151</v>
      </c>
      <c r="F20" s="25" t="s">
        <v>81</v>
      </c>
      <c r="G20" s="45" t="s">
        <v>152</v>
      </c>
      <c r="H20" s="45" t="s">
        <v>153</v>
      </c>
      <c r="I20" s="45" t="s">
        <v>154</v>
      </c>
      <c r="J20" s="45" t="s">
        <v>155</v>
      </c>
      <c r="K20" s="45" t="s">
        <v>156</v>
      </c>
      <c r="L20" s="45" t="s">
        <v>102</v>
      </c>
      <c r="M20" s="45" t="s">
        <v>103</v>
      </c>
      <c r="N20" s="45" t="s">
        <v>104</v>
      </c>
      <c r="O20" s="45" t="s">
        <v>40</v>
      </c>
      <c r="P20" s="25" t="s">
        <v>41</v>
      </c>
      <c r="Q20" s="86" t="s">
        <v>157</v>
      </c>
      <c r="R20" s="25" t="s">
        <v>43</v>
      </c>
      <c r="S20" s="25" t="s">
        <v>44</v>
      </c>
      <c r="T20" s="55" t="n">
        <v>45747</v>
      </c>
      <c r="U20" s="25" t="s">
        <v>2068</v>
      </c>
    </row>
    <row r="21" customFormat="false" ht="13.5" hidden="false" customHeight="true" outlineLevel="0" collapsed="false">
      <c r="A21" s="22" t="s">
        <v>29</v>
      </c>
      <c r="B21" s="23" t="n">
        <v>5000</v>
      </c>
      <c r="C21" s="23" t="n">
        <v>2000</v>
      </c>
      <c r="D21" s="85" t="n">
        <v>1</v>
      </c>
      <c r="E21" s="25" t="s">
        <v>158</v>
      </c>
      <c r="F21" s="25" t="s">
        <v>81</v>
      </c>
      <c r="G21" s="45" t="s">
        <v>159</v>
      </c>
      <c r="H21" s="45" t="s">
        <v>83</v>
      </c>
      <c r="I21" s="45" t="s">
        <v>84</v>
      </c>
      <c r="J21" s="45" t="s">
        <v>160</v>
      </c>
      <c r="K21" s="45" t="s">
        <v>161</v>
      </c>
      <c r="L21" s="45" t="s">
        <v>59</v>
      </c>
      <c r="M21" s="45" t="s">
        <v>87</v>
      </c>
      <c r="N21" s="45" t="s">
        <v>39</v>
      </c>
      <c r="O21" s="45" t="s">
        <v>40</v>
      </c>
      <c r="P21" s="25" t="s">
        <v>41</v>
      </c>
      <c r="Q21" s="86" t="s">
        <v>88</v>
      </c>
      <c r="R21" s="25" t="s">
        <v>43</v>
      </c>
      <c r="S21" s="25" t="s">
        <v>44</v>
      </c>
      <c r="T21" s="55" t="n">
        <v>45688</v>
      </c>
      <c r="U21" s="25" t="s">
        <v>2069</v>
      </c>
    </row>
    <row r="22" customFormat="false" ht="13.5" hidden="false" customHeight="true" outlineLevel="0" collapsed="false">
      <c r="A22" s="22" t="s">
        <v>29</v>
      </c>
      <c r="B22" s="23" t="n">
        <v>75218.46</v>
      </c>
      <c r="C22" s="23" t="n">
        <v>12781.54</v>
      </c>
      <c r="D22" s="85" t="n">
        <v>1</v>
      </c>
      <c r="E22" s="25" t="s">
        <v>162</v>
      </c>
      <c r="F22" s="25" t="s">
        <v>163</v>
      </c>
      <c r="G22" s="45" t="s">
        <v>164</v>
      </c>
      <c r="H22" s="45" t="s">
        <v>165</v>
      </c>
      <c r="I22" s="45" t="s">
        <v>166</v>
      </c>
      <c r="J22" s="45" t="s">
        <v>167</v>
      </c>
      <c r="K22" s="45" t="s">
        <v>168</v>
      </c>
      <c r="L22" s="45" t="s">
        <v>65</v>
      </c>
      <c r="M22" s="45" t="s">
        <v>169</v>
      </c>
      <c r="N22" s="45" t="s">
        <v>39</v>
      </c>
      <c r="O22" s="45" t="s">
        <v>40</v>
      </c>
      <c r="P22" s="25" t="s">
        <v>41</v>
      </c>
      <c r="Q22" s="86" t="s">
        <v>170</v>
      </c>
      <c r="R22" s="25" t="s">
        <v>43</v>
      </c>
      <c r="S22" s="25" t="s">
        <v>44</v>
      </c>
      <c r="T22" s="55" t="n">
        <v>45688</v>
      </c>
      <c r="U22" s="25" t="s">
        <v>2070</v>
      </c>
    </row>
    <row r="23" customFormat="false" ht="13.5" hidden="false" customHeight="true" outlineLevel="0" collapsed="false">
      <c r="A23" s="22" t="s">
        <v>29</v>
      </c>
      <c r="B23" s="23" t="n">
        <v>10000</v>
      </c>
      <c r="C23" s="23" t="n">
        <v>10000</v>
      </c>
      <c r="D23" s="85" t="n">
        <v>1</v>
      </c>
      <c r="E23" s="25" t="s">
        <v>162</v>
      </c>
      <c r="F23" s="25" t="s">
        <v>163</v>
      </c>
      <c r="G23" s="45" t="s">
        <v>171</v>
      </c>
      <c r="H23" s="45" t="s">
        <v>172</v>
      </c>
      <c r="I23" s="45" t="s">
        <v>154</v>
      </c>
      <c r="J23" s="45" t="s">
        <v>173</v>
      </c>
      <c r="K23" s="45" t="s">
        <v>168</v>
      </c>
      <c r="L23" s="45" t="s">
        <v>65</v>
      </c>
      <c r="M23" s="45" t="s">
        <v>169</v>
      </c>
      <c r="N23" s="45" t="s">
        <v>39</v>
      </c>
      <c r="O23" s="45" t="s">
        <v>40</v>
      </c>
      <c r="P23" s="25" t="s">
        <v>41</v>
      </c>
      <c r="Q23" s="86" t="s">
        <v>170</v>
      </c>
      <c r="R23" s="25" t="s">
        <v>43</v>
      </c>
      <c r="S23" s="25" t="s">
        <v>44</v>
      </c>
      <c r="T23" s="55" t="n">
        <v>45688</v>
      </c>
      <c r="U23" s="25" t="s">
        <v>2071</v>
      </c>
    </row>
    <row r="24" customFormat="false" ht="13.5" hidden="false" customHeight="true" outlineLevel="0" collapsed="false">
      <c r="A24" s="22" t="s">
        <v>29</v>
      </c>
      <c r="B24" s="23" t="n">
        <v>2000</v>
      </c>
      <c r="C24" s="23" t="n">
        <v>3000</v>
      </c>
      <c r="D24" s="85" t="n">
        <v>1</v>
      </c>
      <c r="E24" s="25" t="s">
        <v>162</v>
      </c>
      <c r="F24" s="25" t="s">
        <v>163</v>
      </c>
      <c r="G24" s="45" t="s">
        <v>174</v>
      </c>
      <c r="H24" s="45" t="s">
        <v>172</v>
      </c>
      <c r="I24" s="45" t="s">
        <v>154</v>
      </c>
      <c r="J24" s="45" t="s">
        <v>173</v>
      </c>
      <c r="K24" s="45" t="s">
        <v>175</v>
      </c>
      <c r="L24" s="45" t="s">
        <v>65</v>
      </c>
      <c r="M24" s="45" t="s">
        <v>176</v>
      </c>
      <c r="N24" s="45" t="s">
        <v>39</v>
      </c>
      <c r="O24" s="45" t="s">
        <v>40</v>
      </c>
      <c r="P24" s="25" t="s">
        <v>41</v>
      </c>
      <c r="Q24" s="86" t="s">
        <v>170</v>
      </c>
      <c r="R24" s="25" t="s">
        <v>43</v>
      </c>
      <c r="S24" s="25" t="s">
        <v>44</v>
      </c>
      <c r="T24" s="55" t="n">
        <v>45688</v>
      </c>
      <c r="U24" s="25" t="s">
        <v>2072</v>
      </c>
    </row>
    <row r="25" customFormat="false" ht="13.5" hidden="false" customHeight="true" outlineLevel="0" collapsed="false">
      <c r="A25" s="22" t="s">
        <v>29</v>
      </c>
      <c r="B25" s="23" t="n">
        <v>39999.99</v>
      </c>
      <c r="C25" s="23" t="n">
        <v>0.01</v>
      </c>
      <c r="D25" s="85" t="n">
        <v>1</v>
      </c>
      <c r="E25" s="25" t="s">
        <v>162</v>
      </c>
      <c r="F25" s="25" t="s">
        <v>163</v>
      </c>
      <c r="G25" s="45" t="s">
        <v>177</v>
      </c>
      <c r="H25" s="45" t="s">
        <v>165</v>
      </c>
      <c r="I25" s="45" t="s">
        <v>166</v>
      </c>
      <c r="J25" s="45" t="s">
        <v>167</v>
      </c>
      <c r="K25" s="45" t="s">
        <v>175</v>
      </c>
      <c r="L25" s="45" t="s">
        <v>65</v>
      </c>
      <c r="M25" s="45" t="s">
        <v>176</v>
      </c>
      <c r="N25" s="45" t="s">
        <v>39</v>
      </c>
      <c r="O25" s="45" t="s">
        <v>40</v>
      </c>
      <c r="P25" s="25" t="s">
        <v>41</v>
      </c>
      <c r="Q25" s="86" t="s">
        <v>170</v>
      </c>
      <c r="R25" s="25" t="s">
        <v>43</v>
      </c>
      <c r="S25" s="25" t="s">
        <v>44</v>
      </c>
      <c r="T25" s="55" t="n">
        <v>45688</v>
      </c>
      <c r="U25" s="25" t="s">
        <v>2073</v>
      </c>
    </row>
    <row r="26" customFormat="false" ht="13.5" hidden="false" customHeight="true" outlineLevel="0" collapsed="false">
      <c r="A26" s="22" t="s">
        <v>29</v>
      </c>
      <c r="B26" s="23" t="n">
        <v>7000</v>
      </c>
      <c r="C26" s="23" t="n">
        <v>8000</v>
      </c>
      <c r="D26" s="85" t="n">
        <v>1</v>
      </c>
      <c r="E26" s="25" t="s">
        <v>178</v>
      </c>
      <c r="F26" s="25" t="s">
        <v>179</v>
      </c>
      <c r="G26" s="45" t="s">
        <v>180</v>
      </c>
      <c r="H26" s="45" t="s">
        <v>172</v>
      </c>
      <c r="I26" s="45" t="s">
        <v>154</v>
      </c>
      <c r="J26" s="45" t="s">
        <v>173</v>
      </c>
      <c r="K26" s="45" t="s">
        <v>181</v>
      </c>
      <c r="L26" s="45" t="s">
        <v>65</v>
      </c>
      <c r="M26" s="45" t="s">
        <v>169</v>
      </c>
      <c r="N26" s="45" t="s">
        <v>39</v>
      </c>
      <c r="O26" s="45" t="s">
        <v>40</v>
      </c>
      <c r="P26" s="25" t="s">
        <v>41</v>
      </c>
      <c r="Q26" s="86" t="s">
        <v>182</v>
      </c>
      <c r="R26" s="25" t="s">
        <v>43</v>
      </c>
      <c r="S26" s="25" t="s">
        <v>44</v>
      </c>
      <c r="T26" s="55" t="n">
        <v>45688</v>
      </c>
      <c r="U26" s="25" t="s">
        <v>2074</v>
      </c>
    </row>
    <row r="27" customFormat="false" ht="13.5" hidden="false" customHeight="true" outlineLevel="0" collapsed="false">
      <c r="A27" s="22" t="s">
        <v>29</v>
      </c>
      <c r="B27" s="23" t="n">
        <v>62000</v>
      </c>
      <c r="C27" s="23" t="n">
        <v>6000</v>
      </c>
      <c r="D27" s="85" t="n">
        <v>1</v>
      </c>
      <c r="E27" s="25" t="s">
        <v>178</v>
      </c>
      <c r="F27" s="25" t="s">
        <v>179</v>
      </c>
      <c r="G27" s="45" t="s">
        <v>183</v>
      </c>
      <c r="H27" s="45" t="s">
        <v>165</v>
      </c>
      <c r="I27" s="45" t="s">
        <v>166</v>
      </c>
      <c r="J27" s="45" t="s">
        <v>167</v>
      </c>
      <c r="K27" s="45" t="s">
        <v>181</v>
      </c>
      <c r="L27" s="45" t="s">
        <v>65</v>
      </c>
      <c r="M27" s="45" t="s">
        <v>169</v>
      </c>
      <c r="N27" s="45" t="s">
        <v>39</v>
      </c>
      <c r="O27" s="45" t="s">
        <v>40</v>
      </c>
      <c r="P27" s="25" t="s">
        <v>41</v>
      </c>
      <c r="Q27" s="86" t="s">
        <v>182</v>
      </c>
      <c r="R27" s="25" t="s">
        <v>43</v>
      </c>
      <c r="S27" s="25" t="s">
        <v>44</v>
      </c>
      <c r="T27" s="55" t="n">
        <v>45688</v>
      </c>
      <c r="U27" s="25" t="s">
        <v>2075</v>
      </c>
    </row>
    <row r="28" customFormat="false" ht="13.5" hidden="false" customHeight="true" outlineLevel="0" collapsed="false">
      <c r="A28" s="22" t="s">
        <v>184</v>
      </c>
      <c r="B28" s="23" t="n">
        <v>0</v>
      </c>
      <c r="C28" s="23" t="n">
        <v>5560</v>
      </c>
      <c r="D28" s="85" t="n">
        <v>1</v>
      </c>
      <c r="E28" s="25" t="s">
        <v>185</v>
      </c>
      <c r="F28" s="25" t="s">
        <v>163</v>
      </c>
      <c r="G28" s="45" t="s">
        <v>186</v>
      </c>
      <c r="H28" s="45" t="s">
        <v>187</v>
      </c>
      <c r="I28" s="45" t="s">
        <v>188</v>
      </c>
      <c r="J28" s="45" t="s">
        <v>2076</v>
      </c>
      <c r="K28" s="45" t="s">
        <v>189</v>
      </c>
      <c r="L28" s="45" t="s">
        <v>190</v>
      </c>
      <c r="M28" s="45" t="s">
        <v>40</v>
      </c>
      <c r="N28" s="45" t="s">
        <v>40</v>
      </c>
      <c r="O28" s="45" t="s">
        <v>40</v>
      </c>
      <c r="P28" s="25" t="s">
        <v>41</v>
      </c>
      <c r="Q28" s="86" t="s">
        <v>191</v>
      </c>
      <c r="R28" s="25" t="s">
        <v>43</v>
      </c>
      <c r="S28" s="25" t="s">
        <v>44</v>
      </c>
      <c r="T28" s="55" t="n">
        <v>45747</v>
      </c>
      <c r="U28" s="25" t="s">
        <v>2077</v>
      </c>
    </row>
    <row r="29" customFormat="false" ht="13.5" hidden="false" customHeight="true" outlineLevel="0" collapsed="false">
      <c r="A29" s="22" t="s">
        <v>184</v>
      </c>
      <c r="B29" s="23" t="n">
        <v>0</v>
      </c>
      <c r="C29" s="23" t="n">
        <v>5000</v>
      </c>
      <c r="D29" s="85" t="n">
        <v>1</v>
      </c>
      <c r="E29" s="25" t="s">
        <v>185</v>
      </c>
      <c r="F29" s="25" t="s">
        <v>179</v>
      </c>
      <c r="G29" s="45" t="s">
        <v>186</v>
      </c>
      <c r="H29" s="45" t="s">
        <v>187</v>
      </c>
      <c r="I29" s="45" t="s">
        <v>188</v>
      </c>
      <c r="J29" s="45" t="s">
        <v>2076</v>
      </c>
      <c r="K29" s="45" t="s">
        <v>189</v>
      </c>
      <c r="L29" s="45" t="s">
        <v>190</v>
      </c>
      <c r="M29" s="45" t="s">
        <v>40</v>
      </c>
      <c r="N29" s="45" t="s">
        <v>40</v>
      </c>
      <c r="O29" s="45" t="s">
        <v>40</v>
      </c>
      <c r="P29" s="25" t="s">
        <v>41</v>
      </c>
      <c r="Q29" s="86" t="s">
        <v>191</v>
      </c>
      <c r="R29" s="25" t="s">
        <v>43</v>
      </c>
      <c r="S29" s="25" t="s">
        <v>44</v>
      </c>
      <c r="T29" s="55" t="n">
        <v>45747</v>
      </c>
      <c r="U29" s="25" t="s">
        <v>2078</v>
      </c>
    </row>
    <row r="30" customFormat="false" ht="13.5" hidden="false" customHeight="true" outlineLevel="0" collapsed="false">
      <c r="A30" s="22" t="s">
        <v>192</v>
      </c>
      <c r="B30" s="23" t="n">
        <v>46865.54</v>
      </c>
      <c r="C30" s="23" t="n">
        <v>163134.46</v>
      </c>
      <c r="D30" s="85" t="n">
        <v>1</v>
      </c>
      <c r="E30" s="25" t="s">
        <v>193</v>
      </c>
      <c r="F30" s="25" t="s">
        <v>194</v>
      </c>
      <c r="G30" s="45" t="s">
        <v>195</v>
      </c>
      <c r="H30" s="45" t="s">
        <v>196</v>
      </c>
      <c r="I30" s="45" t="s">
        <v>197</v>
      </c>
      <c r="J30" s="45" t="s">
        <v>198</v>
      </c>
      <c r="K30" s="45" t="s">
        <v>199</v>
      </c>
      <c r="L30" s="45" t="s">
        <v>200</v>
      </c>
      <c r="M30" s="45" t="s">
        <v>201</v>
      </c>
      <c r="N30" s="45" t="s">
        <v>202</v>
      </c>
      <c r="O30" s="45" t="s">
        <v>203</v>
      </c>
      <c r="P30" s="25" t="s">
        <v>41</v>
      </c>
      <c r="Q30" s="86" t="s">
        <v>204</v>
      </c>
      <c r="R30" s="25" t="s">
        <v>43</v>
      </c>
      <c r="S30" s="25" t="s">
        <v>44</v>
      </c>
      <c r="T30" s="55" t="n">
        <v>45659</v>
      </c>
      <c r="U30" s="25" t="s">
        <v>2079</v>
      </c>
    </row>
    <row r="31" customFormat="false" ht="13.5" hidden="false" customHeight="true" outlineLevel="0" collapsed="false">
      <c r="A31" s="22" t="s">
        <v>192</v>
      </c>
      <c r="B31" s="23" t="n">
        <v>0</v>
      </c>
      <c r="C31" s="23" t="n">
        <v>30000</v>
      </c>
      <c r="D31" s="85" t="n">
        <v>1</v>
      </c>
      <c r="E31" s="25" t="s">
        <v>193</v>
      </c>
      <c r="F31" s="25" t="s">
        <v>163</v>
      </c>
      <c r="G31" s="45" t="s">
        <v>195</v>
      </c>
      <c r="H31" s="45" t="s">
        <v>196</v>
      </c>
      <c r="I31" s="45" t="s">
        <v>197</v>
      </c>
      <c r="J31" s="45" t="s">
        <v>198</v>
      </c>
      <c r="K31" s="45" t="s">
        <v>199</v>
      </c>
      <c r="L31" s="45" t="s">
        <v>200</v>
      </c>
      <c r="M31" s="45" t="s">
        <v>205</v>
      </c>
      <c r="N31" s="45" t="s">
        <v>206</v>
      </c>
      <c r="O31" s="45" t="s">
        <v>40</v>
      </c>
      <c r="P31" s="25" t="s">
        <v>41</v>
      </c>
      <c r="Q31" s="86" t="s">
        <v>204</v>
      </c>
      <c r="R31" s="25" t="s">
        <v>43</v>
      </c>
      <c r="S31" s="25" t="s">
        <v>44</v>
      </c>
      <c r="T31" s="55" t="n">
        <v>45659</v>
      </c>
      <c r="U31" s="25" t="s">
        <v>2080</v>
      </c>
    </row>
    <row r="32" customFormat="false" ht="13.5" hidden="false" customHeight="true" outlineLevel="0" collapsed="false">
      <c r="A32" s="22" t="s">
        <v>192</v>
      </c>
      <c r="B32" s="23" t="n">
        <v>0</v>
      </c>
      <c r="C32" s="23" t="n">
        <v>80000</v>
      </c>
      <c r="D32" s="85" t="n">
        <v>1</v>
      </c>
      <c r="E32" s="25" t="s">
        <v>207</v>
      </c>
      <c r="F32" s="25" t="s">
        <v>179</v>
      </c>
      <c r="G32" s="45" t="s">
        <v>208</v>
      </c>
      <c r="H32" s="45" t="s">
        <v>209</v>
      </c>
      <c r="I32" s="45" t="s">
        <v>210</v>
      </c>
      <c r="J32" s="45" t="s">
        <v>211</v>
      </c>
      <c r="K32" s="45" t="s">
        <v>212</v>
      </c>
      <c r="L32" s="45" t="s">
        <v>200</v>
      </c>
      <c r="M32" s="45" t="s">
        <v>213</v>
      </c>
      <c r="N32" s="45" t="s">
        <v>214</v>
      </c>
      <c r="O32" s="45" t="s">
        <v>40</v>
      </c>
      <c r="P32" s="25" t="s">
        <v>41</v>
      </c>
      <c r="Q32" s="86" t="s">
        <v>215</v>
      </c>
      <c r="R32" s="25" t="s">
        <v>43</v>
      </c>
      <c r="S32" s="25" t="s">
        <v>44</v>
      </c>
      <c r="T32" s="55" t="n">
        <v>45659</v>
      </c>
      <c r="U32" s="25" t="s">
        <v>2081</v>
      </c>
    </row>
    <row r="33" customFormat="false" ht="13.5" hidden="false" customHeight="true" outlineLevel="0" collapsed="false">
      <c r="A33" s="22" t="s">
        <v>192</v>
      </c>
      <c r="B33" s="23" t="n">
        <v>0</v>
      </c>
      <c r="C33" s="23" t="n">
        <v>60000</v>
      </c>
      <c r="D33" s="85" t="n">
        <v>1</v>
      </c>
      <c r="E33" s="25" t="s">
        <v>207</v>
      </c>
      <c r="F33" s="25" t="s">
        <v>163</v>
      </c>
      <c r="G33" s="45" t="s">
        <v>208</v>
      </c>
      <c r="H33" s="45" t="s">
        <v>209</v>
      </c>
      <c r="I33" s="45" t="s">
        <v>210</v>
      </c>
      <c r="J33" s="45" t="s">
        <v>211</v>
      </c>
      <c r="K33" s="45" t="s">
        <v>212</v>
      </c>
      <c r="L33" s="45" t="s">
        <v>200</v>
      </c>
      <c r="M33" s="45" t="s">
        <v>216</v>
      </c>
      <c r="N33" s="45" t="s">
        <v>217</v>
      </c>
      <c r="O33" s="45" t="s">
        <v>40</v>
      </c>
      <c r="P33" s="25" t="s">
        <v>41</v>
      </c>
      <c r="Q33" s="86" t="s">
        <v>215</v>
      </c>
      <c r="R33" s="25" t="s">
        <v>43</v>
      </c>
      <c r="S33" s="25" t="s">
        <v>44</v>
      </c>
      <c r="T33" s="55" t="n">
        <v>45659</v>
      </c>
      <c r="U33" s="25" t="s">
        <v>2082</v>
      </c>
    </row>
    <row r="34" customFormat="false" ht="13.5" hidden="false" customHeight="true" outlineLevel="0" collapsed="false">
      <c r="A34" s="22" t="s">
        <v>192</v>
      </c>
      <c r="B34" s="23" t="n">
        <v>0</v>
      </c>
      <c r="C34" s="23" t="n">
        <v>10000</v>
      </c>
      <c r="D34" s="85" t="n">
        <v>1</v>
      </c>
      <c r="E34" s="25" t="s">
        <v>207</v>
      </c>
      <c r="F34" s="25" t="s">
        <v>194</v>
      </c>
      <c r="G34" s="45" t="s">
        <v>208</v>
      </c>
      <c r="H34" s="45" t="s">
        <v>209</v>
      </c>
      <c r="I34" s="45" t="s">
        <v>210</v>
      </c>
      <c r="J34" s="45" t="s">
        <v>211</v>
      </c>
      <c r="K34" s="45" t="s">
        <v>212</v>
      </c>
      <c r="L34" s="45" t="s">
        <v>200</v>
      </c>
      <c r="M34" s="45" t="s">
        <v>218</v>
      </c>
      <c r="N34" s="45" t="s">
        <v>104</v>
      </c>
      <c r="O34" s="45" t="s">
        <v>40</v>
      </c>
      <c r="P34" s="25" t="s">
        <v>41</v>
      </c>
      <c r="Q34" s="86" t="s">
        <v>215</v>
      </c>
      <c r="R34" s="25" t="s">
        <v>43</v>
      </c>
      <c r="S34" s="25" t="s">
        <v>44</v>
      </c>
      <c r="T34" s="55" t="n">
        <v>45659</v>
      </c>
      <c r="U34" s="25" t="s">
        <v>2083</v>
      </c>
    </row>
    <row r="35" customFormat="false" ht="13.5" hidden="false" customHeight="true" outlineLevel="0" collapsed="false">
      <c r="A35" s="22" t="s">
        <v>192</v>
      </c>
      <c r="B35" s="23" t="n">
        <v>0</v>
      </c>
      <c r="C35" s="23" t="n">
        <v>148486.12</v>
      </c>
      <c r="D35" s="85" t="n">
        <v>1</v>
      </c>
      <c r="E35" s="25" t="s">
        <v>219</v>
      </c>
      <c r="F35" s="25" t="s">
        <v>46</v>
      </c>
      <c r="G35" s="45" t="s">
        <v>220</v>
      </c>
      <c r="H35" s="45" t="s">
        <v>221</v>
      </c>
      <c r="I35" s="45" t="s">
        <v>222</v>
      </c>
      <c r="J35" s="45" t="s">
        <v>223</v>
      </c>
      <c r="K35" s="45" t="s">
        <v>224</v>
      </c>
      <c r="L35" s="45" t="s">
        <v>225</v>
      </c>
      <c r="M35" s="45" t="s">
        <v>40</v>
      </c>
      <c r="N35" s="45" t="s">
        <v>40</v>
      </c>
      <c r="O35" s="45" t="s">
        <v>40</v>
      </c>
      <c r="P35" s="25" t="s">
        <v>41</v>
      </c>
      <c r="Q35" s="86" t="s">
        <v>226</v>
      </c>
      <c r="R35" s="25" t="s">
        <v>43</v>
      </c>
      <c r="S35" s="25" t="s">
        <v>44</v>
      </c>
      <c r="T35" s="55" t="n">
        <v>45659</v>
      </c>
      <c r="U35" s="25" t="s">
        <v>2084</v>
      </c>
    </row>
    <row r="36" customFormat="false" ht="13.5" hidden="false" customHeight="true" outlineLevel="0" collapsed="false">
      <c r="A36" s="22" t="s">
        <v>192</v>
      </c>
      <c r="B36" s="23" t="n">
        <v>0</v>
      </c>
      <c r="C36" s="23" t="n">
        <v>150000</v>
      </c>
      <c r="D36" s="85" t="n">
        <v>1</v>
      </c>
      <c r="E36" s="25" t="s">
        <v>227</v>
      </c>
      <c r="F36" s="25" t="s">
        <v>144</v>
      </c>
      <c r="G36" s="45" t="s">
        <v>228</v>
      </c>
      <c r="H36" s="45" t="s">
        <v>229</v>
      </c>
      <c r="I36" s="45" t="s">
        <v>230</v>
      </c>
      <c r="J36" s="45" t="s">
        <v>231</v>
      </c>
      <c r="K36" s="45" t="s">
        <v>232</v>
      </c>
      <c r="L36" s="45" t="s">
        <v>200</v>
      </c>
      <c r="M36" s="45" t="s">
        <v>40</v>
      </c>
      <c r="N36" s="45" t="s">
        <v>40</v>
      </c>
      <c r="O36" s="45" t="s">
        <v>40</v>
      </c>
      <c r="P36" s="25" t="s">
        <v>41</v>
      </c>
      <c r="Q36" s="86" t="s">
        <v>233</v>
      </c>
      <c r="R36" s="25" t="s">
        <v>43</v>
      </c>
      <c r="S36" s="25" t="s">
        <v>44</v>
      </c>
      <c r="T36" s="55" t="n">
        <v>45659</v>
      </c>
      <c r="U36" s="25" t="s">
        <v>2085</v>
      </c>
    </row>
    <row r="37" customFormat="false" ht="13.5" hidden="false" customHeight="true" outlineLevel="0" collapsed="false">
      <c r="A37" s="22" t="s">
        <v>192</v>
      </c>
      <c r="B37" s="23" t="n">
        <v>0</v>
      </c>
      <c r="C37" s="23" t="n">
        <v>60000</v>
      </c>
      <c r="D37" s="85" t="n">
        <v>1</v>
      </c>
      <c r="E37" s="25" t="s">
        <v>234</v>
      </c>
      <c r="F37" s="25" t="s">
        <v>144</v>
      </c>
      <c r="G37" s="45" t="s">
        <v>235</v>
      </c>
      <c r="H37" s="45" t="s">
        <v>236</v>
      </c>
      <c r="I37" s="45" t="s">
        <v>237</v>
      </c>
      <c r="J37" s="45" t="s">
        <v>238</v>
      </c>
      <c r="K37" s="45" t="s">
        <v>232</v>
      </c>
      <c r="L37" s="45" t="s">
        <v>200</v>
      </c>
      <c r="M37" s="45" t="s">
        <v>40</v>
      </c>
      <c r="N37" s="45" t="s">
        <v>40</v>
      </c>
      <c r="O37" s="45" t="s">
        <v>40</v>
      </c>
      <c r="P37" s="25" t="s">
        <v>41</v>
      </c>
      <c r="Q37" s="86" t="s">
        <v>239</v>
      </c>
      <c r="R37" s="25" t="s">
        <v>43</v>
      </c>
      <c r="S37" s="25" t="s">
        <v>44</v>
      </c>
      <c r="T37" s="55" t="n">
        <v>45659</v>
      </c>
      <c r="U37" s="25" t="s">
        <v>2086</v>
      </c>
    </row>
    <row r="38" customFormat="false" ht="13.5" hidden="false" customHeight="true" outlineLevel="0" collapsed="false">
      <c r="A38" s="22" t="s">
        <v>192</v>
      </c>
      <c r="B38" s="23" t="n">
        <v>0</v>
      </c>
      <c r="C38" s="23" t="n">
        <v>15000</v>
      </c>
      <c r="D38" s="85" t="n">
        <v>1</v>
      </c>
      <c r="E38" s="25" t="s">
        <v>240</v>
      </c>
      <c r="F38" s="25" t="s">
        <v>163</v>
      </c>
      <c r="G38" s="45" t="s">
        <v>241</v>
      </c>
      <c r="H38" s="45" t="s">
        <v>242</v>
      </c>
      <c r="I38" s="45" t="s">
        <v>243</v>
      </c>
      <c r="J38" s="45" t="s">
        <v>244</v>
      </c>
      <c r="K38" s="45" t="s">
        <v>245</v>
      </c>
      <c r="L38" s="45" t="s">
        <v>200</v>
      </c>
      <c r="M38" s="45" t="s">
        <v>40</v>
      </c>
      <c r="N38" s="45" t="s">
        <v>40</v>
      </c>
      <c r="O38" s="45" t="s">
        <v>40</v>
      </c>
      <c r="P38" s="25" t="s">
        <v>41</v>
      </c>
      <c r="Q38" s="86" t="s">
        <v>246</v>
      </c>
      <c r="R38" s="25" t="s">
        <v>43</v>
      </c>
      <c r="S38" s="25" t="s">
        <v>44</v>
      </c>
      <c r="T38" s="55" t="n">
        <v>45659</v>
      </c>
      <c r="U38" s="25" t="s">
        <v>2087</v>
      </c>
    </row>
    <row r="39" customFormat="false" ht="13.5" hidden="false" customHeight="true" outlineLevel="0" collapsed="false">
      <c r="A39" s="22" t="s">
        <v>192</v>
      </c>
      <c r="B39" s="23" t="n">
        <v>0</v>
      </c>
      <c r="C39" s="23" t="n">
        <v>25000</v>
      </c>
      <c r="D39" s="85" t="n">
        <v>1</v>
      </c>
      <c r="E39" s="25" t="s">
        <v>247</v>
      </c>
      <c r="F39" s="25" t="s">
        <v>31</v>
      </c>
      <c r="G39" s="45" t="s">
        <v>248</v>
      </c>
      <c r="H39" s="45" t="s">
        <v>249</v>
      </c>
      <c r="I39" s="45" t="s">
        <v>243</v>
      </c>
      <c r="J39" s="45" t="s">
        <v>250</v>
      </c>
      <c r="K39" s="45" t="s">
        <v>251</v>
      </c>
      <c r="L39" s="45" t="s">
        <v>252</v>
      </c>
      <c r="M39" s="45" t="s">
        <v>40</v>
      </c>
      <c r="N39" s="45" t="s">
        <v>40</v>
      </c>
      <c r="O39" s="45" t="s">
        <v>40</v>
      </c>
      <c r="P39" s="25" t="s">
        <v>41</v>
      </c>
      <c r="Q39" s="86" t="s">
        <v>253</v>
      </c>
      <c r="R39" s="25" t="s">
        <v>43</v>
      </c>
      <c r="S39" s="25" t="s">
        <v>44</v>
      </c>
      <c r="T39" s="55" t="n">
        <v>45659</v>
      </c>
      <c r="U39" s="25" t="s">
        <v>2088</v>
      </c>
    </row>
    <row r="40" customFormat="false" ht="13.5" hidden="false" customHeight="true" outlineLevel="0" collapsed="false">
      <c r="A40" s="22" t="s">
        <v>192</v>
      </c>
      <c r="B40" s="23" t="n">
        <v>0</v>
      </c>
      <c r="C40" s="23" t="n">
        <v>30000</v>
      </c>
      <c r="D40" s="85" t="n">
        <v>1</v>
      </c>
      <c r="E40" s="25" t="s">
        <v>254</v>
      </c>
      <c r="F40" s="25" t="s">
        <v>144</v>
      </c>
      <c r="G40" s="45" t="s">
        <v>255</v>
      </c>
      <c r="H40" s="45" t="s">
        <v>256</v>
      </c>
      <c r="I40" s="45" t="s">
        <v>257</v>
      </c>
      <c r="J40" s="45" t="s">
        <v>258</v>
      </c>
      <c r="K40" s="45" t="s">
        <v>224</v>
      </c>
      <c r="L40" s="45" t="s">
        <v>252</v>
      </c>
      <c r="M40" s="45" t="s">
        <v>40</v>
      </c>
      <c r="N40" s="45" t="s">
        <v>40</v>
      </c>
      <c r="O40" s="45" t="s">
        <v>40</v>
      </c>
      <c r="P40" s="25" t="s">
        <v>41</v>
      </c>
      <c r="Q40" s="86" t="s">
        <v>259</v>
      </c>
      <c r="R40" s="25" t="s">
        <v>43</v>
      </c>
      <c r="S40" s="25" t="s">
        <v>44</v>
      </c>
      <c r="T40" s="55" t="n">
        <v>45659</v>
      </c>
      <c r="U40" s="25" t="s">
        <v>2089</v>
      </c>
    </row>
    <row r="41" customFormat="false" ht="13.5" hidden="false" customHeight="true" outlineLevel="0" collapsed="false">
      <c r="A41" s="22" t="s">
        <v>192</v>
      </c>
      <c r="B41" s="23" t="n">
        <v>105000</v>
      </c>
      <c r="C41" s="23" t="n">
        <v>151867.86</v>
      </c>
      <c r="D41" s="85" t="n">
        <v>1</v>
      </c>
      <c r="E41" s="25" t="s">
        <v>260</v>
      </c>
      <c r="F41" s="25" t="s">
        <v>46</v>
      </c>
      <c r="G41" s="45" t="s">
        <v>261</v>
      </c>
      <c r="H41" s="45" t="s">
        <v>262</v>
      </c>
      <c r="I41" s="45" t="s">
        <v>263</v>
      </c>
      <c r="J41" s="45" t="s">
        <v>264</v>
      </c>
      <c r="K41" s="45" t="s">
        <v>265</v>
      </c>
      <c r="L41" s="45" t="s">
        <v>252</v>
      </c>
      <c r="M41" s="45" t="s">
        <v>40</v>
      </c>
      <c r="N41" s="45" t="s">
        <v>40</v>
      </c>
      <c r="O41" s="45" t="s">
        <v>40</v>
      </c>
      <c r="P41" s="25" t="s">
        <v>41</v>
      </c>
      <c r="Q41" s="86" t="s">
        <v>266</v>
      </c>
      <c r="R41" s="25" t="s">
        <v>43</v>
      </c>
      <c r="S41" s="25" t="s">
        <v>44</v>
      </c>
      <c r="T41" s="55" t="n">
        <v>45659</v>
      </c>
      <c r="U41" s="25" t="s">
        <v>2090</v>
      </c>
    </row>
    <row r="42" customFormat="false" ht="13.5" hidden="false" customHeight="true" outlineLevel="0" collapsed="false">
      <c r="A42" s="22" t="s">
        <v>192</v>
      </c>
      <c r="B42" s="23" t="n">
        <v>200000</v>
      </c>
      <c r="C42" s="23" t="n">
        <v>49635.27</v>
      </c>
      <c r="D42" s="85" t="n">
        <v>3</v>
      </c>
      <c r="E42" s="25" t="s">
        <v>260</v>
      </c>
      <c r="F42" s="25" t="s">
        <v>194</v>
      </c>
      <c r="G42" s="45" t="s">
        <v>261</v>
      </c>
      <c r="H42" s="45" t="s">
        <v>268</v>
      </c>
      <c r="I42" s="45" t="s">
        <v>270</v>
      </c>
      <c r="J42" s="45" t="s">
        <v>264</v>
      </c>
      <c r="K42" s="45" t="s">
        <v>265</v>
      </c>
      <c r="L42" s="45" t="s">
        <v>252</v>
      </c>
      <c r="M42" s="45" t="s">
        <v>40</v>
      </c>
      <c r="N42" s="45" t="s">
        <v>40</v>
      </c>
      <c r="O42" s="45" t="s">
        <v>40</v>
      </c>
      <c r="P42" s="25" t="s">
        <v>41</v>
      </c>
      <c r="Q42" s="86" t="s">
        <v>266</v>
      </c>
      <c r="R42" s="25" t="s">
        <v>43</v>
      </c>
      <c r="S42" s="25" t="s">
        <v>44</v>
      </c>
      <c r="T42" s="55" t="n">
        <v>45659</v>
      </c>
      <c r="U42" s="25" t="s">
        <v>2091</v>
      </c>
    </row>
    <row r="43" customFormat="false" ht="13.5" hidden="false" customHeight="true" outlineLevel="0" collapsed="false">
      <c r="A43" s="22" t="s">
        <v>192</v>
      </c>
      <c r="B43" s="23" t="n">
        <v>248132.14</v>
      </c>
      <c r="C43" s="23" t="n">
        <v>0</v>
      </c>
      <c r="D43" s="85" t="n">
        <v>3</v>
      </c>
      <c r="E43" s="25" t="s">
        <v>260</v>
      </c>
      <c r="F43" s="25" t="s">
        <v>267</v>
      </c>
      <c r="G43" s="45" t="s">
        <v>261</v>
      </c>
      <c r="H43" s="45" t="s">
        <v>268</v>
      </c>
      <c r="I43" s="45" t="s">
        <v>269</v>
      </c>
      <c r="J43" s="45" t="s">
        <v>264</v>
      </c>
      <c r="K43" s="45" t="s">
        <v>265</v>
      </c>
      <c r="L43" s="45" t="s">
        <v>252</v>
      </c>
      <c r="M43" s="45" t="s">
        <v>40</v>
      </c>
      <c r="N43" s="45" t="s">
        <v>40</v>
      </c>
      <c r="O43" s="45" t="s">
        <v>40</v>
      </c>
      <c r="P43" s="25" t="s">
        <v>41</v>
      </c>
      <c r="Q43" s="86" t="s">
        <v>266</v>
      </c>
      <c r="R43" s="25" t="s">
        <v>43</v>
      </c>
      <c r="S43" s="25" t="s">
        <v>44</v>
      </c>
      <c r="T43" s="55" t="n">
        <v>45659</v>
      </c>
      <c r="U43" s="25" t="s">
        <v>2092</v>
      </c>
    </row>
    <row r="44" customFormat="false" ht="13.5" hidden="false" customHeight="true" outlineLevel="0" collapsed="false">
      <c r="A44" s="22" t="s">
        <v>192</v>
      </c>
      <c r="B44" s="23" t="n">
        <v>40000</v>
      </c>
      <c r="C44" s="23" t="n">
        <v>0</v>
      </c>
      <c r="D44" s="85" t="n">
        <v>3</v>
      </c>
      <c r="E44" s="25" t="s">
        <v>260</v>
      </c>
      <c r="F44" s="25" t="s">
        <v>144</v>
      </c>
      <c r="G44" s="45" t="s">
        <v>261</v>
      </c>
      <c r="H44" s="45" t="s">
        <v>268</v>
      </c>
      <c r="I44" s="45" t="s">
        <v>271</v>
      </c>
      <c r="J44" s="45" t="s">
        <v>264</v>
      </c>
      <c r="K44" s="45" t="s">
        <v>265</v>
      </c>
      <c r="L44" s="45" t="s">
        <v>252</v>
      </c>
      <c r="M44" s="45" t="s">
        <v>40</v>
      </c>
      <c r="N44" s="45" t="s">
        <v>40</v>
      </c>
      <c r="O44" s="45" t="s">
        <v>40</v>
      </c>
      <c r="P44" s="25" t="s">
        <v>41</v>
      </c>
      <c r="Q44" s="86" t="s">
        <v>266</v>
      </c>
      <c r="R44" s="25" t="s">
        <v>43</v>
      </c>
      <c r="S44" s="25" t="s">
        <v>44</v>
      </c>
      <c r="T44" s="55" t="n">
        <v>45659</v>
      </c>
      <c r="U44" s="25" t="s">
        <v>2093</v>
      </c>
    </row>
    <row r="45" customFormat="false" ht="13.5" hidden="false" customHeight="true" outlineLevel="0" collapsed="false">
      <c r="A45" s="22" t="s">
        <v>192</v>
      </c>
      <c r="B45" s="23" t="n">
        <v>0</v>
      </c>
      <c r="C45" s="23" t="n">
        <v>150000</v>
      </c>
      <c r="D45" s="85" t="n">
        <v>1</v>
      </c>
      <c r="E45" s="25" t="s">
        <v>272</v>
      </c>
      <c r="F45" s="25" t="s">
        <v>267</v>
      </c>
      <c r="G45" s="45" t="s">
        <v>267</v>
      </c>
      <c r="H45" s="45" t="s">
        <v>273</v>
      </c>
      <c r="I45" s="45" t="s">
        <v>269</v>
      </c>
      <c r="J45" s="45" t="s">
        <v>274</v>
      </c>
      <c r="K45" s="45" t="s">
        <v>275</v>
      </c>
      <c r="L45" s="45" t="s">
        <v>200</v>
      </c>
      <c r="M45" s="45" t="s">
        <v>40</v>
      </c>
      <c r="N45" s="45" t="s">
        <v>40</v>
      </c>
      <c r="O45" s="45" t="s">
        <v>40</v>
      </c>
      <c r="P45" s="25" t="s">
        <v>276</v>
      </c>
      <c r="Q45" s="86" t="s">
        <v>277</v>
      </c>
      <c r="R45" s="25" t="s">
        <v>2094</v>
      </c>
      <c r="S45" s="25" t="s">
        <v>44</v>
      </c>
      <c r="T45" s="55" t="n">
        <v>45659</v>
      </c>
      <c r="U45" s="25" t="s">
        <v>2095</v>
      </c>
    </row>
    <row r="46" customFormat="false" ht="13.5" hidden="false" customHeight="true" outlineLevel="0" collapsed="false">
      <c r="A46" s="22" t="s">
        <v>192</v>
      </c>
      <c r="B46" s="23" t="n">
        <v>1000000</v>
      </c>
      <c r="C46" s="23" t="n">
        <v>0</v>
      </c>
      <c r="D46" s="85" t="n">
        <v>3</v>
      </c>
      <c r="E46" s="25" t="s">
        <v>272</v>
      </c>
      <c r="F46" s="25" t="s">
        <v>267</v>
      </c>
      <c r="G46" s="45" t="s">
        <v>267</v>
      </c>
      <c r="H46" s="45" t="s">
        <v>278</v>
      </c>
      <c r="I46" s="45" t="s">
        <v>269</v>
      </c>
      <c r="J46" s="45" t="s">
        <v>279</v>
      </c>
      <c r="K46" s="45" t="s">
        <v>280</v>
      </c>
      <c r="L46" s="45" t="s">
        <v>281</v>
      </c>
      <c r="M46" s="45" t="s">
        <v>40</v>
      </c>
      <c r="N46" s="45" t="s">
        <v>40</v>
      </c>
      <c r="O46" s="45" t="s">
        <v>40</v>
      </c>
      <c r="P46" s="25" t="s">
        <v>276</v>
      </c>
      <c r="Q46" s="86" t="s">
        <v>277</v>
      </c>
      <c r="R46" s="25" t="s">
        <v>43</v>
      </c>
      <c r="S46" s="25" t="s">
        <v>44</v>
      </c>
      <c r="T46" s="55" t="n">
        <v>45659</v>
      </c>
      <c r="U46" s="25" t="s">
        <v>2096</v>
      </c>
    </row>
    <row r="47" customFormat="false" ht="13.5" hidden="false" customHeight="true" outlineLevel="0" collapsed="false">
      <c r="A47" s="22" t="s">
        <v>192</v>
      </c>
      <c r="B47" s="23" t="n">
        <v>50000</v>
      </c>
      <c r="C47" s="23" t="n">
        <v>0</v>
      </c>
      <c r="D47" s="85" t="n">
        <v>3</v>
      </c>
      <c r="E47" s="25" t="s">
        <v>272</v>
      </c>
      <c r="F47" s="25" t="s">
        <v>267</v>
      </c>
      <c r="G47" s="45" t="s">
        <v>267</v>
      </c>
      <c r="H47" s="45" t="s">
        <v>282</v>
      </c>
      <c r="I47" s="45" t="s">
        <v>269</v>
      </c>
      <c r="J47" s="45" t="s">
        <v>279</v>
      </c>
      <c r="K47" s="45" t="s">
        <v>280</v>
      </c>
      <c r="L47" s="45" t="s">
        <v>281</v>
      </c>
      <c r="M47" s="45" t="s">
        <v>40</v>
      </c>
      <c r="N47" s="45" t="s">
        <v>40</v>
      </c>
      <c r="O47" s="45" t="s">
        <v>40</v>
      </c>
      <c r="P47" s="25" t="s">
        <v>276</v>
      </c>
      <c r="Q47" s="86" t="s">
        <v>277</v>
      </c>
      <c r="R47" s="25" t="s">
        <v>43</v>
      </c>
      <c r="S47" s="25" t="s">
        <v>44</v>
      </c>
      <c r="T47" s="55" t="n">
        <v>45659</v>
      </c>
      <c r="U47" s="25" t="s">
        <v>2097</v>
      </c>
    </row>
    <row r="48" customFormat="false" ht="13.5" hidden="false" customHeight="true" outlineLevel="0" collapsed="false">
      <c r="A48" s="22" t="s">
        <v>192</v>
      </c>
      <c r="B48" s="23" t="n">
        <v>2000000</v>
      </c>
      <c r="C48" s="23" t="n">
        <v>0</v>
      </c>
      <c r="D48" s="85" t="n">
        <v>3</v>
      </c>
      <c r="E48" s="25" t="s">
        <v>283</v>
      </c>
      <c r="F48" s="25" t="s">
        <v>46</v>
      </c>
      <c r="G48" s="45" t="s">
        <v>284</v>
      </c>
      <c r="H48" s="45" t="s">
        <v>285</v>
      </c>
      <c r="I48" s="45" t="s">
        <v>284</v>
      </c>
      <c r="J48" s="45" t="s">
        <v>286</v>
      </c>
      <c r="K48" s="45" t="s">
        <v>287</v>
      </c>
      <c r="L48" s="45" t="s">
        <v>288</v>
      </c>
      <c r="M48" s="45" t="s">
        <v>40</v>
      </c>
      <c r="N48" s="45" t="s">
        <v>40</v>
      </c>
      <c r="O48" s="45" t="s">
        <v>40</v>
      </c>
      <c r="P48" s="25" t="s">
        <v>276</v>
      </c>
      <c r="Q48" s="86" t="s">
        <v>289</v>
      </c>
      <c r="R48" s="25" t="s">
        <v>43</v>
      </c>
      <c r="S48" s="25" t="s">
        <v>112</v>
      </c>
      <c r="T48" s="55" t="n">
        <v>45659</v>
      </c>
      <c r="U48" s="25" t="s">
        <v>2098</v>
      </c>
    </row>
    <row r="49" customFormat="false" ht="13.5" hidden="false" customHeight="true" outlineLevel="0" collapsed="false">
      <c r="A49" s="22" t="s">
        <v>192</v>
      </c>
      <c r="B49" s="23" t="n">
        <v>100000</v>
      </c>
      <c r="C49" s="23" t="n">
        <v>0</v>
      </c>
      <c r="D49" s="85" t="n">
        <v>3</v>
      </c>
      <c r="E49" s="25" t="s">
        <v>283</v>
      </c>
      <c r="F49" s="25" t="s">
        <v>46</v>
      </c>
      <c r="G49" s="45" t="s">
        <v>290</v>
      </c>
      <c r="H49" s="45" t="s">
        <v>294</v>
      </c>
      <c r="I49" s="45" t="s">
        <v>290</v>
      </c>
      <c r="J49" s="45" t="s">
        <v>295</v>
      </c>
      <c r="K49" s="45" t="s">
        <v>296</v>
      </c>
      <c r="L49" s="45" t="s">
        <v>297</v>
      </c>
      <c r="M49" s="45" t="s">
        <v>40</v>
      </c>
      <c r="N49" s="45" t="s">
        <v>40</v>
      </c>
      <c r="O49" s="45" t="s">
        <v>40</v>
      </c>
      <c r="P49" s="25" t="s">
        <v>276</v>
      </c>
      <c r="Q49" s="86" t="s">
        <v>289</v>
      </c>
      <c r="R49" s="25" t="s">
        <v>43</v>
      </c>
      <c r="S49" s="25" t="s">
        <v>112</v>
      </c>
      <c r="T49" s="55" t="n">
        <v>45659</v>
      </c>
      <c r="U49" s="25" t="s">
        <v>2099</v>
      </c>
    </row>
    <row r="50" customFormat="false" ht="13.5" hidden="false" customHeight="true" outlineLevel="0" collapsed="false">
      <c r="A50" s="22" t="s">
        <v>192</v>
      </c>
      <c r="B50" s="23" t="n">
        <v>100000</v>
      </c>
      <c r="C50" s="23" t="n">
        <v>0</v>
      </c>
      <c r="D50" s="85" t="n">
        <v>3</v>
      </c>
      <c r="E50" s="25" t="s">
        <v>283</v>
      </c>
      <c r="F50" s="25" t="s">
        <v>46</v>
      </c>
      <c r="G50" s="45" t="s">
        <v>290</v>
      </c>
      <c r="H50" s="45" t="s">
        <v>291</v>
      </c>
      <c r="I50" s="45" t="s">
        <v>290</v>
      </c>
      <c r="J50" s="45" t="s">
        <v>292</v>
      </c>
      <c r="K50" s="45" t="s">
        <v>293</v>
      </c>
      <c r="L50" s="45" t="s">
        <v>288</v>
      </c>
      <c r="M50" s="45" t="s">
        <v>40</v>
      </c>
      <c r="N50" s="45" t="s">
        <v>40</v>
      </c>
      <c r="O50" s="45" t="s">
        <v>40</v>
      </c>
      <c r="P50" s="25" t="s">
        <v>276</v>
      </c>
      <c r="Q50" s="86" t="s">
        <v>289</v>
      </c>
      <c r="R50" s="25" t="s">
        <v>43</v>
      </c>
      <c r="S50" s="25" t="s">
        <v>112</v>
      </c>
      <c r="T50" s="55" t="n">
        <v>45659</v>
      </c>
      <c r="U50" s="25" t="s">
        <v>2100</v>
      </c>
    </row>
    <row r="51" customFormat="false" ht="13.5" hidden="false" customHeight="true" outlineLevel="0" collapsed="false">
      <c r="A51" s="22" t="s">
        <v>192</v>
      </c>
      <c r="B51" s="23" t="n">
        <v>60000</v>
      </c>
      <c r="C51" s="23" t="n">
        <v>0</v>
      </c>
      <c r="D51" s="85" t="n">
        <v>3</v>
      </c>
      <c r="E51" s="25" t="s">
        <v>283</v>
      </c>
      <c r="F51" s="25" t="s">
        <v>46</v>
      </c>
      <c r="G51" s="45" t="s">
        <v>290</v>
      </c>
      <c r="H51" s="45" t="s">
        <v>298</v>
      </c>
      <c r="I51" s="45" t="s">
        <v>290</v>
      </c>
      <c r="J51" s="45" t="s">
        <v>299</v>
      </c>
      <c r="K51" s="45" t="s">
        <v>300</v>
      </c>
      <c r="L51" s="45" t="s">
        <v>297</v>
      </c>
      <c r="M51" s="45" t="s">
        <v>40</v>
      </c>
      <c r="N51" s="45" t="s">
        <v>40</v>
      </c>
      <c r="O51" s="45" t="s">
        <v>40</v>
      </c>
      <c r="P51" s="25" t="s">
        <v>276</v>
      </c>
      <c r="Q51" s="86" t="s">
        <v>289</v>
      </c>
      <c r="R51" s="25" t="s">
        <v>43</v>
      </c>
      <c r="S51" s="25" t="s">
        <v>112</v>
      </c>
      <c r="T51" s="55" t="n">
        <v>45659</v>
      </c>
      <c r="U51" s="25" t="s">
        <v>2101</v>
      </c>
    </row>
    <row r="52" customFormat="false" ht="13.5" hidden="false" customHeight="true" outlineLevel="0" collapsed="false">
      <c r="A52" s="22" t="s">
        <v>192</v>
      </c>
      <c r="B52" s="23" t="n">
        <v>50000</v>
      </c>
      <c r="C52" s="23" t="n">
        <v>0</v>
      </c>
      <c r="D52" s="85" t="n">
        <v>3</v>
      </c>
      <c r="E52" s="87" t="s">
        <v>283</v>
      </c>
      <c r="F52" s="25" t="s">
        <v>46</v>
      </c>
      <c r="G52" s="45" t="s">
        <v>290</v>
      </c>
      <c r="H52" s="45" t="s">
        <v>301</v>
      </c>
      <c r="I52" s="45" t="s">
        <v>290</v>
      </c>
      <c r="J52" s="45" t="s">
        <v>292</v>
      </c>
      <c r="K52" s="45" t="s">
        <v>296</v>
      </c>
      <c r="L52" s="45" t="s">
        <v>297</v>
      </c>
      <c r="M52" s="45" t="s">
        <v>40</v>
      </c>
      <c r="N52" s="45" t="s">
        <v>40</v>
      </c>
      <c r="O52" s="45" t="s">
        <v>40</v>
      </c>
      <c r="P52" s="25" t="s">
        <v>276</v>
      </c>
      <c r="Q52" s="86" t="s">
        <v>289</v>
      </c>
      <c r="R52" s="25" t="s">
        <v>43</v>
      </c>
      <c r="S52" s="25" t="s">
        <v>112</v>
      </c>
      <c r="T52" s="55" t="n">
        <v>45659</v>
      </c>
      <c r="U52" s="25" t="s">
        <v>2102</v>
      </c>
    </row>
    <row r="53" customFormat="false" ht="13.5" hidden="false" customHeight="true" outlineLevel="0" collapsed="false">
      <c r="A53" s="22" t="s">
        <v>192</v>
      </c>
      <c r="B53" s="23" t="n">
        <v>50000</v>
      </c>
      <c r="C53" s="23" t="n">
        <v>0</v>
      </c>
      <c r="D53" s="85" t="n">
        <v>3</v>
      </c>
      <c r="E53" s="25" t="s">
        <v>283</v>
      </c>
      <c r="F53" s="25" t="s">
        <v>46</v>
      </c>
      <c r="G53" s="45" t="s">
        <v>290</v>
      </c>
      <c r="H53" s="45" t="s">
        <v>302</v>
      </c>
      <c r="I53" s="45" t="s">
        <v>290</v>
      </c>
      <c r="J53" s="45" t="s">
        <v>303</v>
      </c>
      <c r="K53" s="45" t="s">
        <v>304</v>
      </c>
      <c r="L53" s="45" t="s">
        <v>297</v>
      </c>
      <c r="M53" s="45" t="s">
        <v>40</v>
      </c>
      <c r="N53" s="45" t="s">
        <v>40</v>
      </c>
      <c r="O53" s="45" t="s">
        <v>40</v>
      </c>
      <c r="P53" s="25" t="s">
        <v>276</v>
      </c>
      <c r="Q53" s="86" t="s">
        <v>289</v>
      </c>
      <c r="R53" s="25" t="s">
        <v>43</v>
      </c>
      <c r="S53" s="25" t="s">
        <v>112</v>
      </c>
      <c r="T53" s="55" t="n">
        <v>45659</v>
      </c>
      <c r="U53" s="25" t="s">
        <v>2103</v>
      </c>
    </row>
    <row r="54" customFormat="false" ht="13.5" hidden="false" customHeight="true" outlineLevel="0" collapsed="false">
      <c r="A54" s="22" t="s">
        <v>192</v>
      </c>
      <c r="B54" s="23" t="n">
        <v>50000</v>
      </c>
      <c r="C54" s="23" t="n">
        <v>0</v>
      </c>
      <c r="D54" s="85" t="n">
        <v>3</v>
      </c>
      <c r="E54" s="87" t="s">
        <v>283</v>
      </c>
      <c r="F54" s="25" t="s">
        <v>46</v>
      </c>
      <c r="G54" s="45" t="s">
        <v>290</v>
      </c>
      <c r="H54" s="45" t="s">
        <v>305</v>
      </c>
      <c r="I54" s="45" t="s">
        <v>290</v>
      </c>
      <c r="J54" s="45" t="s">
        <v>306</v>
      </c>
      <c r="K54" s="45" t="s">
        <v>307</v>
      </c>
      <c r="L54" s="45" t="s">
        <v>297</v>
      </c>
      <c r="M54" s="45" t="s">
        <v>40</v>
      </c>
      <c r="N54" s="45" t="s">
        <v>40</v>
      </c>
      <c r="O54" s="45" t="s">
        <v>40</v>
      </c>
      <c r="P54" s="25" t="s">
        <v>276</v>
      </c>
      <c r="Q54" s="86" t="s">
        <v>289</v>
      </c>
      <c r="R54" s="25" t="s">
        <v>43</v>
      </c>
      <c r="S54" s="25" t="s">
        <v>112</v>
      </c>
      <c r="T54" s="55" t="n">
        <v>45659</v>
      </c>
      <c r="U54" s="25" t="s">
        <v>2104</v>
      </c>
    </row>
    <row r="55" customFormat="false" ht="13.5" hidden="false" customHeight="true" outlineLevel="0" collapsed="false">
      <c r="A55" s="22" t="s">
        <v>192</v>
      </c>
      <c r="B55" s="23" t="n">
        <v>30000</v>
      </c>
      <c r="C55" s="23" t="n">
        <v>0</v>
      </c>
      <c r="D55" s="85" t="n">
        <v>3</v>
      </c>
      <c r="E55" s="25" t="s">
        <v>283</v>
      </c>
      <c r="F55" s="25" t="s">
        <v>46</v>
      </c>
      <c r="G55" s="45" t="s">
        <v>290</v>
      </c>
      <c r="H55" s="45" t="s">
        <v>308</v>
      </c>
      <c r="I55" s="45" t="s">
        <v>290</v>
      </c>
      <c r="J55" s="45" t="s">
        <v>309</v>
      </c>
      <c r="K55" s="45" t="s">
        <v>296</v>
      </c>
      <c r="L55" s="45" t="s">
        <v>297</v>
      </c>
      <c r="M55" s="45" t="s">
        <v>40</v>
      </c>
      <c r="N55" s="45" t="s">
        <v>40</v>
      </c>
      <c r="O55" s="45" t="s">
        <v>40</v>
      </c>
      <c r="P55" s="25" t="s">
        <v>276</v>
      </c>
      <c r="Q55" s="86" t="s">
        <v>289</v>
      </c>
      <c r="R55" s="25" t="s">
        <v>43</v>
      </c>
      <c r="S55" s="25" t="s">
        <v>112</v>
      </c>
      <c r="T55" s="55" t="n">
        <v>45659</v>
      </c>
      <c r="U55" s="25" t="s">
        <v>2105</v>
      </c>
    </row>
    <row r="56" customFormat="false" ht="13.5" hidden="false" customHeight="true" outlineLevel="0" collapsed="false">
      <c r="A56" s="22" t="s">
        <v>192</v>
      </c>
      <c r="B56" s="23" t="n">
        <v>30000</v>
      </c>
      <c r="C56" s="23" t="n">
        <v>0</v>
      </c>
      <c r="D56" s="85" t="n">
        <v>3</v>
      </c>
      <c r="E56" s="87" t="s">
        <v>283</v>
      </c>
      <c r="F56" s="25" t="s">
        <v>46</v>
      </c>
      <c r="G56" s="45" t="s">
        <v>290</v>
      </c>
      <c r="H56" s="45" t="s">
        <v>310</v>
      </c>
      <c r="I56" s="45" t="s">
        <v>290</v>
      </c>
      <c r="J56" s="45" t="s">
        <v>311</v>
      </c>
      <c r="K56" s="45" t="s">
        <v>312</v>
      </c>
      <c r="L56" s="45" t="s">
        <v>297</v>
      </c>
      <c r="M56" s="45" t="s">
        <v>40</v>
      </c>
      <c r="N56" s="45" t="s">
        <v>40</v>
      </c>
      <c r="O56" s="45" t="s">
        <v>40</v>
      </c>
      <c r="P56" s="25" t="s">
        <v>276</v>
      </c>
      <c r="Q56" s="86" t="s">
        <v>289</v>
      </c>
      <c r="R56" s="25" t="s">
        <v>43</v>
      </c>
      <c r="S56" s="25" t="s">
        <v>112</v>
      </c>
      <c r="T56" s="55" t="n">
        <v>45659</v>
      </c>
      <c r="U56" s="25" t="s">
        <v>2106</v>
      </c>
    </row>
    <row r="57" customFormat="false" ht="13.5" hidden="false" customHeight="true" outlineLevel="0" collapsed="false">
      <c r="A57" s="22" t="s">
        <v>192</v>
      </c>
      <c r="B57" s="23" t="n">
        <v>30000</v>
      </c>
      <c r="C57" s="23" t="n">
        <v>0</v>
      </c>
      <c r="D57" s="85" t="n">
        <v>3</v>
      </c>
      <c r="E57" s="25" t="s">
        <v>283</v>
      </c>
      <c r="F57" s="25" t="s">
        <v>46</v>
      </c>
      <c r="G57" s="45" t="s">
        <v>290</v>
      </c>
      <c r="H57" s="45" t="s">
        <v>313</v>
      </c>
      <c r="I57" s="45" t="s">
        <v>290</v>
      </c>
      <c r="J57" s="45" t="s">
        <v>314</v>
      </c>
      <c r="K57" s="45" t="s">
        <v>315</v>
      </c>
      <c r="L57" s="45" t="s">
        <v>297</v>
      </c>
      <c r="M57" s="45" t="s">
        <v>40</v>
      </c>
      <c r="N57" s="45" t="s">
        <v>40</v>
      </c>
      <c r="O57" s="45" t="s">
        <v>40</v>
      </c>
      <c r="P57" s="25" t="s">
        <v>276</v>
      </c>
      <c r="Q57" s="86" t="s">
        <v>289</v>
      </c>
      <c r="R57" s="25" t="s">
        <v>43</v>
      </c>
      <c r="S57" s="25" t="s">
        <v>112</v>
      </c>
      <c r="T57" s="55" t="n">
        <v>45659</v>
      </c>
      <c r="U57" s="25" t="s">
        <v>2107</v>
      </c>
    </row>
    <row r="58" customFormat="false" ht="13.5" hidden="false" customHeight="true" outlineLevel="0" collapsed="false">
      <c r="A58" s="22" t="s">
        <v>192</v>
      </c>
      <c r="B58" s="23" t="n">
        <v>0</v>
      </c>
      <c r="C58" s="23" t="n">
        <v>0</v>
      </c>
      <c r="D58" s="85" t="n">
        <v>3</v>
      </c>
      <c r="E58" s="25" t="s">
        <v>283</v>
      </c>
      <c r="F58" s="25" t="s">
        <v>46</v>
      </c>
      <c r="G58" s="45" t="s">
        <v>290</v>
      </c>
      <c r="H58" s="45" t="s">
        <v>338</v>
      </c>
      <c r="I58" s="45" t="s">
        <v>290</v>
      </c>
      <c r="J58" s="45" t="s">
        <v>292</v>
      </c>
      <c r="K58" s="45" t="s">
        <v>296</v>
      </c>
      <c r="L58" s="45" t="s">
        <v>40</v>
      </c>
      <c r="M58" s="45" t="s">
        <v>40</v>
      </c>
      <c r="N58" s="45" t="s">
        <v>40</v>
      </c>
      <c r="O58" s="45" t="s">
        <v>40</v>
      </c>
      <c r="P58" s="25" t="s">
        <v>276</v>
      </c>
      <c r="Q58" s="86" t="s">
        <v>289</v>
      </c>
      <c r="R58" s="25" t="s">
        <v>43</v>
      </c>
      <c r="S58" s="25" t="s">
        <v>112</v>
      </c>
      <c r="T58" s="55" t="n">
        <v>45659</v>
      </c>
      <c r="U58" s="25" t="s">
        <v>2108</v>
      </c>
    </row>
    <row r="59" customFormat="false" ht="13.5" hidden="false" customHeight="true" outlineLevel="0" collapsed="false">
      <c r="A59" s="22" t="s">
        <v>192</v>
      </c>
      <c r="B59" s="23" t="n">
        <v>0</v>
      </c>
      <c r="C59" s="23" t="n">
        <v>0</v>
      </c>
      <c r="D59" s="85" t="n">
        <v>3</v>
      </c>
      <c r="E59" s="25" t="s">
        <v>283</v>
      </c>
      <c r="F59" s="25" t="s">
        <v>46</v>
      </c>
      <c r="G59" s="45" t="s">
        <v>290</v>
      </c>
      <c r="H59" s="45" t="s">
        <v>335</v>
      </c>
      <c r="I59" s="45" t="s">
        <v>290</v>
      </c>
      <c r="J59" s="45" t="s">
        <v>336</v>
      </c>
      <c r="K59" s="45" t="s">
        <v>337</v>
      </c>
      <c r="L59" s="45" t="s">
        <v>297</v>
      </c>
      <c r="M59" s="45" t="s">
        <v>40</v>
      </c>
      <c r="N59" s="45" t="s">
        <v>40</v>
      </c>
      <c r="O59" s="45" t="s">
        <v>40</v>
      </c>
      <c r="P59" s="25" t="s">
        <v>276</v>
      </c>
      <c r="Q59" s="86" t="s">
        <v>289</v>
      </c>
      <c r="R59" s="25" t="s">
        <v>43</v>
      </c>
      <c r="S59" s="25" t="s">
        <v>112</v>
      </c>
      <c r="T59" s="55" t="n">
        <v>45659</v>
      </c>
      <c r="U59" s="25" t="s">
        <v>2109</v>
      </c>
    </row>
    <row r="60" customFormat="false" ht="13.5" hidden="false" customHeight="true" outlineLevel="0" collapsed="false">
      <c r="A60" s="22" t="s">
        <v>192</v>
      </c>
      <c r="B60" s="23" t="n">
        <v>0</v>
      </c>
      <c r="C60" s="23" t="n">
        <v>0</v>
      </c>
      <c r="D60" s="85" t="n">
        <v>3</v>
      </c>
      <c r="E60" s="25" t="s">
        <v>283</v>
      </c>
      <c r="F60" s="25" t="s">
        <v>46</v>
      </c>
      <c r="G60" s="45" t="s">
        <v>290</v>
      </c>
      <c r="H60" s="45" t="s">
        <v>334</v>
      </c>
      <c r="I60" s="45" t="s">
        <v>290</v>
      </c>
      <c r="J60" s="45" t="s">
        <v>292</v>
      </c>
      <c r="K60" s="45" t="s">
        <v>296</v>
      </c>
      <c r="L60" s="45" t="s">
        <v>297</v>
      </c>
      <c r="M60" s="45" t="s">
        <v>40</v>
      </c>
      <c r="N60" s="45" t="s">
        <v>40</v>
      </c>
      <c r="O60" s="45" t="s">
        <v>40</v>
      </c>
      <c r="P60" s="25" t="s">
        <v>276</v>
      </c>
      <c r="Q60" s="86" t="s">
        <v>289</v>
      </c>
      <c r="R60" s="25" t="s">
        <v>43</v>
      </c>
      <c r="S60" s="25" t="s">
        <v>112</v>
      </c>
      <c r="T60" s="55" t="n">
        <v>45659</v>
      </c>
      <c r="U60" s="25" t="s">
        <v>2110</v>
      </c>
    </row>
    <row r="61" customFormat="false" ht="13.5" hidden="false" customHeight="true" outlineLevel="0" collapsed="false">
      <c r="A61" s="22" t="s">
        <v>192</v>
      </c>
      <c r="B61" s="23" t="n">
        <v>0</v>
      </c>
      <c r="C61" s="23" t="n">
        <v>0</v>
      </c>
      <c r="D61" s="85" t="n">
        <v>3</v>
      </c>
      <c r="E61" s="25" t="s">
        <v>283</v>
      </c>
      <c r="F61" s="25" t="s">
        <v>46</v>
      </c>
      <c r="G61" s="45" t="s">
        <v>290</v>
      </c>
      <c r="H61" s="45" t="s">
        <v>333</v>
      </c>
      <c r="I61" s="45" t="s">
        <v>290</v>
      </c>
      <c r="J61" s="45" t="s">
        <v>292</v>
      </c>
      <c r="K61" s="45" t="s">
        <v>296</v>
      </c>
      <c r="L61" s="45" t="s">
        <v>297</v>
      </c>
      <c r="M61" s="45" t="s">
        <v>40</v>
      </c>
      <c r="N61" s="45" t="s">
        <v>40</v>
      </c>
      <c r="O61" s="45" t="s">
        <v>40</v>
      </c>
      <c r="P61" s="25" t="s">
        <v>276</v>
      </c>
      <c r="Q61" s="86" t="s">
        <v>289</v>
      </c>
      <c r="R61" s="25" t="s">
        <v>43</v>
      </c>
      <c r="S61" s="25" t="s">
        <v>112</v>
      </c>
      <c r="T61" s="55" t="n">
        <v>45659</v>
      </c>
      <c r="U61" s="25" t="s">
        <v>2111</v>
      </c>
    </row>
    <row r="62" customFormat="false" ht="13.5" hidden="false" customHeight="true" outlineLevel="0" collapsed="false">
      <c r="A62" s="22" t="s">
        <v>192</v>
      </c>
      <c r="B62" s="23" t="n">
        <v>0</v>
      </c>
      <c r="C62" s="23" t="n">
        <v>0</v>
      </c>
      <c r="D62" s="85" t="n">
        <v>3</v>
      </c>
      <c r="E62" s="25" t="s">
        <v>283</v>
      </c>
      <c r="F62" s="25" t="s">
        <v>46</v>
      </c>
      <c r="G62" s="45" t="s">
        <v>290</v>
      </c>
      <c r="H62" s="45" t="s">
        <v>332</v>
      </c>
      <c r="I62" s="45" t="s">
        <v>290</v>
      </c>
      <c r="J62" s="45" t="s">
        <v>292</v>
      </c>
      <c r="K62" s="45" t="s">
        <v>296</v>
      </c>
      <c r="L62" s="45" t="s">
        <v>297</v>
      </c>
      <c r="M62" s="45" t="s">
        <v>40</v>
      </c>
      <c r="N62" s="45" t="s">
        <v>40</v>
      </c>
      <c r="O62" s="45" t="s">
        <v>40</v>
      </c>
      <c r="P62" s="25" t="s">
        <v>276</v>
      </c>
      <c r="Q62" s="86" t="s">
        <v>289</v>
      </c>
      <c r="R62" s="25" t="s">
        <v>43</v>
      </c>
      <c r="S62" s="25" t="s">
        <v>112</v>
      </c>
      <c r="T62" s="55" t="n">
        <v>45659</v>
      </c>
      <c r="U62" s="25" t="s">
        <v>2112</v>
      </c>
    </row>
    <row r="63" customFormat="false" ht="13.5" hidden="false" customHeight="true" outlineLevel="0" collapsed="false">
      <c r="A63" s="22" t="s">
        <v>192</v>
      </c>
      <c r="B63" s="23" t="n">
        <v>0</v>
      </c>
      <c r="C63" s="23" t="n">
        <v>0</v>
      </c>
      <c r="D63" s="85" t="n">
        <v>3</v>
      </c>
      <c r="E63" s="25" t="s">
        <v>283</v>
      </c>
      <c r="F63" s="25" t="s">
        <v>46</v>
      </c>
      <c r="G63" s="45" t="s">
        <v>290</v>
      </c>
      <c r="H63" s="45" t="s">
        <v>331</v>
      </c>
      <c r="I63" s="45" t="s">
        <v>290</v>
      </c>
      <c r="J63" s="45" t="s">
        <v>292</v>
      </c>
      <c r="K63" s="45" t="s">
        <v>296</v>
      </c>
      <c r="L63" s="45" t="s">
        <v>297</v>
      </c>
      <c r="M63" s="45" t="s">
        <v>40</v>
      </c>
      <c r="N63" s="45" t="s">
        <v>40</v>
      </c>
      <c r="O63" s="45" t="s">
        <v>40</v>
      </c>
      <c r="P63" s="25" t="s">
        <v>276</v>
      </c>
      <c r="Q63" s="86" t="s">
        <v>289</v>
      </c>
      <c r="R63" s="25" t="s">
        <v>43</v>
      </c>
      <c r="S63" s="25" t="s">
        <v>112</v>
      </c>
      <c r="T63" s="55" t="n">
        <v>45659</v>
      </c>
      <c r="U63" s="25" t="s">
        <v>2113</v>
      </c>
    </row>
    <row r="64" customFormat="false" ht="13.5" hidden="false" customHeight="true" outlineLevel="0" collapsed="false">
      <c r="A64" s="22" t="s">
        <v>192</v>
      </c>
      <c r="B64" s="23" t="n">
        <v>0</v>
      </c>
      <c r="C64" s="23" t="n">
        <v>0</v>
      </c>
      <c r="D64" s="85" t="n">
        <v>3</v>
      </c>
      <c r="E64" s="25" t="s">
        <v>283</v>
      </c>
      <c r="F64" s="25" t="s">
        <v>46</v>
      </c>
      <c r="G64" s="45" t="s">
        <v>284</v>
      </c>
      <c r="H64" s="45" t="s">
        <v>322</v>
      </c>
      <c r="I64" s="45" t="s">
        <v>290</v>
      </c>
      <c r="J64" s="45" t="s">
        <v>323</v>
      </c>
      <c r="K64" s="45" t="s">
        <v>324</v>
      </c>
      <c r="L64" s="45" t="s">
        <v>288</v>
      </c>
      <c r="M64" s="45" t="s">
        <v>40</v>
      </c>
      <c r="N64" s="45" t="s">
        <v>40</v>
      </c>
      <c r="O64" s="45" t="s">
        <v>40</v>
      </c>
      <c r="P64" s="25" t="s">
        <v>276</v>
      </c>
      <c r="Q64" s="86" t="s">
        <v>289</v>
      </c>
      <c r="R64" s="25" t="s">
        <v>43</v>
      </c>
      <c r="S64" s="25" t="s">
        <v>112</v>
      </c>
      <c r="T64" s="55" t="n">
        <v>45659</v>
      </c>
      <c r="U64" s="25" t="s">
        <v>2114</v>
      </c>
    </row>
    <row r="65" customFormat="false" ht="13.5" hidden="false" customHeight="true" outlineLevel="0" collapsed="false">
      <c r="A65" s="22" t="s">
        <v>192</v>
      </c>
      <c r="B65" s="23" t="n">
        <v>0</v>
      </c>
      <c r="C65" s="23" t="n">
        <v>0</v>
      </c>
      <c r="D65" s="85" t="n">
        <v>3</v>
      </c>
      <c r="E65" s="25" t="s">
        <v>283</v>
      </c>
      <c r="F65" s="25" t="s">
        <v>46</v>
      </c>
      <c r="G65" s="45" t="s">
        <v>290</v>
      </c>
      <c r="H65" s="45" t="s">
        <v>329</v>
      </c>
      <c r="I65" s="45" t="s">
        <v>290</v>
      </c>
      <c r="J65" s="45" t="s">
        <v>292</v>
      </c>
      <c r="K65" s="45" t="s">
        <v>296</v>
      </c>
      <c r="L65" s="45" t="s">
        <v>297</v>
      </c>
      <c r="M65" s="45" t="s">
        <v>40</v>
      </c>
      <c r="N65" s="45" t="s">
        <v>40</v>
      </c>
      <c r="O65" s="45" t="s">
        <v>40</v>
      </c>
      <c r="P65" s="25" t="s">
        <v>276</v>
      </c>
      <c r="Q65" s="86" t="s">
        <v>289</v>
      </c>
      <c r="R65" s="25" t="s">
        <v>43</v>
      </c>
      <c r="S65" s="25" t="s">
        <v>112</v>
      </c>
      <c r="T65" s="55" t="n">
        <v>45659</v>
      </c>
      <c r="U65" s="25" t="s">
        <v>2115</v>
      </c>
    </row>
    <row r="66" customFormat="false" ht="13.5" hidden="false" customHeight="true" outlineLevel="0" collapsed="false">
      <c r="A66" s="22" t="s">
        <v>192</v>
      </c>
      <c r="B66" s="23" t="n">
        <v>0</v>
      </c>
      <c r="C66" s="23" t="n">
        <v>0</v>
      </c>
      <c r="D66" s="85" t="n">
        <v>3</v>
      </c>
      <c r="E66" s="25" t="s">
        <v>283</v>
      </c>
      <c r="F66" s="25" t="s">
        <v>46</v>
      </c>
      <c r="G66" s="45" t="s">
        <v>290</v>
      </c>
      <c r="H66" s="45" t="s">
        <v>327</v>
      </c>
      <c r="I66" s="45" t="s">
        <v>290</v>
      </c>
      <c r="J66" s="45" t="s">
        <v>328</v>
      </c>
      <c r="K66" s="45" t="s">
        <v>296</v>
      </c>
      <c r="L66" s="45" t="s">
        <v>297</v>
      </c>
      <c r="M66" s="45" t="s">
        <v>40</v>
      </c>
      <c r="N66" s="45" t="s">
        <v>40</v>
      </c>
      <c r="O66" s="45" t="s">
        <v>40</v>
      </c>
      <c r="P66" s="25" t="s">
        <v>276</v>
      </c>
      <c r="Q66" s="86" t="s">
        <v>289</v>
      </c>
      <c r="R66" s="25" t="s">
        <v>43</v>
      </c>
      <c r="S66" s="25" t="s">
        <v>112</v>
      </c>
      <c r="T66" s="55" t="n">
        <v>45659</v>
      </c>
      <c r="U66" s="25" t="s">
        <v>2116</v>
      </c>
    </row>
    <row r="67" customFormat="false" ht="13.5" hidden="false" customHeight="true" outlineLevel="0" collapsed="false">
      <c r="A67" s="22" t="s">
        <v>192</v>
      </c>
      <c r="B67" s="23" t="n">
        <v>0</v>
      </c>
      <c r="C67" s="23" t="n">
        <v>0</v>
      </c>
      <c r="D67" s="85" t="n">
        <v>3</v>
      </c>
      <c r="E67" s="25" t="s">
        <v>283</v>
      </c>
      <c r="F67" s="25" t="s">
        <v>46</v>
      </c>
      <c r="G67" s="45" t="s">
        <v>290</v>
      </c>
      <c r="H67" s="45" t="s">
        <v>325</v>
      </c>
      <c r="I67" s="45" t="s">
        <v>290</v>
      </c>
      <c r="J67" s="45" t="s">
        <v>326</v>
      </c>
      <c r="K67" s="45" t="s">
        <v>296</v>
      </c>
      <c r="L67" s="45" t="s">
        <v>297</v>
      </c>
      <c r="M67" s="45" t="s">
        <v>40</v>
      </c>
      <c r="N67" s="45" t="s">
        <v>40</v>
      </c>
      <c r="O67" s="45" t="s">
        <v>40</v>
      </c>
      <c r="P67" s="25" t="s">
        <v>276</v>
      </c>
      <c r="Q67" s="86" t="s">
        <v>289</v>
      </c>
      <c r="R67" s="25" t="s">
        <v>43</v>
      </c>
      <c r="S67" s="25" t="s">
        <v>112</v>
      </c>
      <c r="T67" s="55" t="n">
        <v>45659</v>
      </c>
      <c r="U67" s="25" t="s">
        <v>2117</v>
      </c>
    </row>
    <row r="68" customFormat="false" ht="13.5" hidden="false" customHeight="true" outlineLevel="0" collapsed="false">
      <c r="A68" s="22" t="s">
        <v>192</v>
      </c>
      <c r="B68" s="23" t="n">
        <v>0</v>
      </c>
      <c r="C68" s="23" t="n">
        <v>0</v>
      </c>
      <c r="D68" s="85" t="n">
        <v>3</v>
      </c>
      <c r="E68" s="25" t="s">
        <v>283</v>
      </c>
      <c r="F68" s="25" t="s">
        <v>267</v>
      </c>
      <c r="G68" s="45" t="s">
        <v>267</v>
      </c>
      <c r="H68" s="45" t="s">
        <v>319</v>
      </c>
      <c r="I68" s="45" t="s">
        <v>290</v>
      </c>
      <c r="J68" s="45" t="s">
        <v>320</v>
      </c>
      <c r="K68" s="45" t="s">
        <v>321</v>
      </c>
      <c r="L68" s="45" t="s">
        <v>281</v>
      </c>
      <c r="M68" s="45" t="s">
        <v>40</v>
      </c>
      <c r="N68" s="45" t="s">
        <v>40</v>
      </c>
      <c r="O68" s="45" t="s">
        <v>40</v>
      </c>
      <c r="P68" s="25" t="s">
        <v>276</v>
      </c>
      <c r="Q68" s="86" t="s">
        <v>277</v>
      </c>
      <c r="R68" s="25" t="s">
        <v>43</v>
      </c>
      <c r="S68" s="25" t="s">
        <v>44</v>
      </c>
      <c r="T68" s="55" t="n">
        <v>45659</v>
      </c>
      <c r="U68" s="25" t="s">
        <v>2118</v>
      </c>
    </row>
    <row r="69" customFormat="false" ht="13.5" hidden="false" customHeight="true" outlineLevel="0" collapsed="false">
      <c r="A69" s="22" t="s">
        <v>192</v>
      </c>
      <c r="B69" s="23" t="n">
        <v>0</v>
      </c>
      <c r="C69" s="23" t="n">
        <v>0</v>
      </c>
      <c r="D69" s="85" t="n">
        <v>3</v>
      </c>
      <c r="E69" s="25" t="s">
        <v>283</v>
      </c>
      <c r="F69" s="25" t="s">
        <v>267</v>
      </c>
      <c r="G69" s="45" t="s">
        <v>267</v>
      </c>
      <c r="H69" s="45" t="s">
        <v>316</v>
      </c>
      <c r="I69" s="45" t="s">
        <v>290</v>
      </c>
      <c r="J69" s="45" t="s">
        <v>317</v>
      </c>
      <c r="K69" s="45" t="s">
        <v>318</v>
      </c>
      <c r="L69" s="45" t="s">
        <v>281</v>
      </c>
      <c r="M69" s="45" t="s">
        <v>40</v>
      </c>
      <c r="N69" s="45" t="s">
        <v>40</v>
      </c>
      <c r="O69" s="45" t="s">
        <v>40</v>
      </c>
      <c r="P69" s="25" t="s">
        <v>276</v>
      </c>
      <c r="Q69" s="86" t="s">
        <v>277</v>
      </c>
      <c r="R69" s="25" t="s">
        <v>43</v>
      </c>
      <c r="S69" s="25" t="s">
        <v>44</v>
      </c>
      <c r="T69" s="55" t="n">
        <v>45659</v>
      </c>
      <c r="U69" s="25" t="s">
        <v>2119</v>
      </c>
    </row>
    <row r="70" customFormat="false" ht="13.5" hidden="false" customHeight="true" outlineLevel="0" collapsed="false">
      <c r="A70" s="22" t="s">
        <v>192</v>
      </c>
      <c r="B70" s="23" t="n">
        <v>0</v>
      </c>
      <c r="C70" s="23" t="n">
        <v>0</v>
      </c>
      <c r="D70" s="85" t="n">
        <v>3</v>
      </c>
      <c r="E70" s="25" t="s">
        <v>283</v>
      </c>
      <c r="F70" s="25" t="s">
        <v>46</v>
      </c>
      <c r="G70" s="45" t="s">
        <v>290</v>
      </c>
      <c r="H70" s="45" t="s">
        <v>330</v>
      </c>
      <c r="I70" s="45" t="s">
        <v>290</v>
      </c>
      <c r="J70" s="45" t="s">
        <v>292</v>
      </c>
      <c r="K70" s="45" t="s">
        <v>296</v>
      </c>
      <c r="L70" s="45" t="s">
        <v>297</v>
      </c>
      <c r="M70" s="45" t="s">
        <v>40</v>
      </c>
      <c r="N70" s="45" t="s">
        <v>40</v>
      </c>
      <c r="O70" s="45" t="s">
        <v>40</v>
      </c>
      <c r="P70" s="25" t="s">
        <v>276</v>
      </c>
      <c r="Q70" s="86" t="s">
        <v>289</v>
      </c>
      <c r="R70" s="25" t="s">
        <v>43</v>
      </c>
      <c r="S70" s="25" t="s">
        <v>112</v>
      </c>
      <c r="T70" s="55" t="n">
        <v>45659</v>
      </c>
      <c r="U70" s="25" t="s">
        <v>2120</v>
      </c>
    </row>
    <row r="71" customFormat="false" ht="13.5" hidden="false" customHeight="true" outlineLevel="0" collapsed="false">
      <c r="A71" s="22" t="s">
        <v>192</v>
      </c>
      <c r="B71" s="23" t="n">
        <v>0</v>
      </c>
      <c r="C71" s="23" t="n">
        <v>0</v>
      </c>
      <c r="D71" s="85" t="n">
        <v>3</v>
      </c>
      <c r="E71" s="25" t="s">
        <v>283</v>
      </c>
      <c r="F71" s="25" t="s">
        <v>46</v>
      </c>
      <c r="G71" s="45" t="s">
        <v>284</v>
      </c>
      <c r="H71" s="45" t="s">
        <v>339</v>
      </c>
      <c r="I71" s="45" t="s">
        <v>284</v>
      </c>
      <c r="J71" s="45" t="s">
        <v>340</v>
      </c>
      <c r="K71" s="45" t="s">
        <v>341</v>
      </c>
      <c r="L71" s="45" t="s">
        <v>288</v>
      </c>
      <c r="M71" s="45" t="s">
        <v>40</v>
      </c>
      <c r="N71" s="45" t="s">
        <v>40</v>
      </c>
      <c r="O71" s="45" t="s">
        <v>40</v>
      </c>
      <c r="P71" s="25" t="s">
        <v>276</v>
      </c>
      <c r="Q71" s="86" t="s">
        <v>289</v>
      </c>
      <c r="R71" s="25" t="s">
        <v>43</v>
      </c>
      <c r="S71" s="25" t="s">
        <v>112</v>
      </c>
      <c r="T71" s="55" t="n">
        <v>45659</v>
      </c>
      <c r="U71" s="25" t="s">
        <v>2121</v>
      </c>
    </row>
    <row r="72" customFormat="false" ht="13.5" hidden="false" customHeight="true" outlineLevel="0" collapsed="false">
      <c r="A72" s="22" t="s">
        <v>342</v>
      </c>
      <c r="B72" s="23" t="n">
        <v>25500</v>
      </c>
      <c r="C72" s="23" t="n">
        <v>0</v>
      </c>
      <c r="D72" s="85" t="n">
        <v>3</v>
      </c>
      <c r="E72" s="25" t="s">
        <v>463</v>
      </c>
      <c r="F72" s="25" t="s">
        <v>267</v>
      </c>
      <c r="G72" s="45" t="s">
        <v>464</v>
      </c>
      <c r="H72" s="45" t="s">
        <v>465</v>
      </c>
      <c r="I72" s="45" t="s">
        <v>466</v>
      </c>
      <c r="J72" s="45" t="s">
        <v>467</v>
      </c>
      <c r="K72" s="45" t="s">
        <v>468</v>
      </c>
      <c r="L72" s="45" t="s">
        <v>427</v>
      </c>
      <c r="M72" s="45" t="s">
        <v>386</v>
      </c>
      <c r="N72" s="45" t="s">
        <v>375</v>
      </c>
      <c r="O72" s="45" t="s">
        <v>469</v>
      </c>
      <c r="P72" s="25" t="s">
        <v>276</v>
      </c>
      <c r="Q72" s="86" t="s">
        <v>112</v>
      </c>
      <c r="R72" s="25" t="s">
        <v>43</v>
      </c>
      <c r="S72" s="25" t="s">
        <v>470</v>
      </c>
      <c r="T72" s="55" t="n">
        <v>45719</v>
      </c>
      <c r="U72" s="25" t="s">
        <v>2122</v>
      </c>
    </row>
    <row r="73" customFormat="false" ht="13.5" hidden="false" customHeight="true" outlineLevel="0" collapsed="false">
      <c r="A73" s="22" t="s">
        <v>342</v>
      </c>
      <c r="B73" s="23" t="n">
        <v>575.1631</v>
      </c>
      <c r="C73" s="23" t="n">
        <v>2424.85</v>
      </c>
      <c r="D73" s="85" t="n">
        <v>1</v>
      </c>
      <c r="E73" s="25" t="s">
        <v>343</v>
      </c>
      <c r="F73" s="25" t="s">
        <v>46</v>
      </c>
      <c r="G73" s="45" t="s">
        <v>344</v>
      </c>
      <c r="H73" s="45" t="s">
        <v>345</v>
      </c>
      <c r="I73" s="45" t="s">
        <v>346</v>
      </c>
      <c r="J73" s="45" t="s">
        <v>347</v>
      </c>
      <c r="K73" s="45" t="s">
        <v>348</v>
      </c>
      <c r="L73" s="45" t="s">
        <v>349</v>
      </c>
      <c r="M73" s="45" t="s">
        <v>350</v>
      </c>
      <c r="N73" s="45" t="s">
        <v>104</v>
      </c>
      <c r="O73" s="45" t="s">
        <v>40</v>
      </c>
      <c r="P73" s="25" t="s">
        <v>41</v>
      </c>
      <c r="Q73" s="86" t="s">
        <v>112</v>
      </c>
      <c r="R73" s="25" t="s">
        <v>43</v>
      </c>
      <c r="S73" s="25" t="s">
        <v>44</v>
      </c>
      <c r="T73" s="55" t="n">
        <v>45719</v>
      </c>
      <c r="U73" s="25" t="s">
        <v>2123</v>
      </c>
    </row>
    <row r="74" customFormat="false" ht="13.5" hidden="false" customHeight="true" outlineLevel="0" collapsed="false">
      <c r="A74" s="22" t="s">
        <v>342</v>
      </c>
      <c r="B74" s="23" t="n">
        <v>11503.2613</v>
      </c>
      <c r="C74" s="23" t="n">
        <v>48496.74</v>
      </c>
      <c r="D74" s="85" t="n">
        <v>1</v>
      </c>
      <c r="E74" s="25" t="s">
        <v>351</v>
      </c>
      <c r="F74" s="25" t="s">
        <v>194</v>
      </c>
      <c r="G74" s="45" t="s">
        <v>352</v>
      </c>
      <c r="H74" s="45" t="s">
        <v>353</v>
      </c>
      <c r="I74" s="45" t="s">
        <v>354</v>
      </c>
      <c r="J74" s="45" t="s">
        <v>355</v>
      </c>
      <c r="K74" s="45" t="s">
        <v>356</v>
      </c>
      <c r="L74" s="45" t="s">
        <v>357</v>
      </c>
      <c r="M74" s="45" t="s">
        <v>358</v>
      </c>
      <c r="N74" s="45" t="s">
        <v>359</v>
      </c>
      <c r="O74" s="45" t="s">
        <v>40</v>
      </c>
      <c r="P74" s="25" t="s">
        <v>41</v>
      </c>
      <c r="Q74" s="86" t="s">
        <v>112</v>
      </c>
      <c r="R74" s="25" t="s">
        <v>43</v>
      </c>
      <c r="S74" s="25" t="s">
        <v>44</v>
      </c>
      <c r="T74" s="55" t="n">
        <v>45719</v>
      </c>
      <c r="U74" s="25" t="s">
        <v>2124</v>
      </c>
    </row>
    <row r="75" customFormat="false" ht="13.5" hidden="false" customHeight="true" outlineLevel="0" collapsed="false">
      <c r="A75" s="22" t="s">
        <v>342</v>
      </c>
      <c r="B75" s="23" t="n">
        <v>2396.5128</v>
      </c>
      <c r="C75" s="23" t="n">
        <v>10103.49</v>
      </c>
      <c r="D75" s="85" t="n">
        <v>1</v>
      </c>
      <c r="E75" s="25" t="s">
        <v>351</v>
      </c>
      <c r="F75" s="25" t="s">
        <v>194</v>
      </c>
      <c r="G75" s="45" t="s">
        <v>352</v>
      </c>
      <c r="H75" s="45" t="s">
        <v>353</v>
      </c>
      <c r="I75" s="45" t="s">
        <v>354</v>
      </c>
      <c r="J75" s="45" t="s">
        <v>355</v>
      </c>
      <c r="K75" s="45" t="s">
        <v>356</v>
      </c>
      <c r="L75" s="45" t="s">
        <v>357</v>
      </c>
      <c r="M75" s="45" t="s">
        <v>358</v>
      </c>
      <c r="N75" s="45" t="s">
        <v>359</v>
      </c>
      <c r="O75" s="45" t="s">
        <v>40</v>
      </c>
      <c r="P75" s="25" t="s">
        <v>41</v>
      </c>
      <c r="Q75" s="86" t="s">
        <v>112</v>
      </c>
      <c r="R75" s="25" t="s">
        <v>43</v>
      </c>
      <c r="S75" s="25" t="s">
        <v>44</v>
      </c>
      <c r="T75" s="55" t="n">
        <v>45719</v>
      </c>
      <c r="U75" s="25" t="s">
        <v>2125</v>
      </c>
    </row>
    <row r="76" customFormat="false" ht="13.5" hidden="false" customHeight="true" outlineLevel="0" collapsed="false">
      <c r="A76" s="22" t="s">
        <v>342</v>
      </c>
      <c r="B76" s="23" t="n">
        <v>2492.3733</v>
      </c>
      <c r="C76" s="23" t="n">
        <v>10507.63</v>
      </c>
      <c r="D76" s="85" t="n">
        <v>1</v>
      </c>
      <c r="E76" s="25" t="s">
        <v>360</v>
      </c>
      <c r="F76" s="25" t="s">
        <v>163</v>
      </c>
      <c r="G76" s="45" t="s">
        <v>361</v>
      </c>
      <c r="H76" s="45" t="s">
        <v>362</v>
      </c>
      <c r="I76" s="45" t="s">
        <v>363</v>
      </c>
      <c r="J76" s="45" t="s">
        <v>364</v>
      </c>
      <c r="K76" s="45" t="s">
        <v>365</v>
      </c>
      <c r="L76" s="45" t="s">
        <v>366</v>
      </c>
      <c r="M76" s="45" t="s">
        <v>358</v>
      </c>
      <c r="N76" s="45" t="s">
        <v>359</v>
      </c>
      <c r="O76" s="45" t="s">
        <v>40</v>
      </c>
      <c r="P76" s="25" t="s">
        <v>41</v>
      </c>
      <c r="Q76" s="86" t="s">
        <v>112</v>
      </c>
      <c r="R76" s="25" t="s">
        <v>43</v>
      </c>
      <c r="S76" s="25" t="s">
        <v>44</v>
      </c>
      <c r="T76" s="55" t="n">
        <v>45719</v>
      </c>
      <c r="U76" s="25" t="s">
        <v>2126</v>
      </c>
    </row>
    <row r="77" customFormat="false" ht="13.5" hidden="false" customHeight="true" outlineLevel="0" collapsed="false">
      <c r="A77" s="22" t="s">
        <v>342</v>
      </c>
      <c r="B77" s="23" t="n">
        <v>958.6051</v>
      </c>
      <c r="C77" s="23" t="n">
        <v>4041.39</v>
      </c>
      <c r="D77" s="85" t="n">
        <v>1</v>
      </c>
      <c r="E77" s="25" t="s">
        <v>360</v>
      </c>
      <c r="F77" s="25" t="s">
        <v>194</v>
      </c>
      <c r="G77" s="45" t="s">
        <v>361</v>
      </c>
      <c r="H77" s="45" t="s">
        <v>362</v>
      </c>
      <c r="I77" s="45" t="s">
        <v>363</v>
      </c>
      <c r="J77" s="45" t="s">
        <v>364</v>
      </c>
      <c r="K77" s="45" t="s">
        <v>365</v>
      </c>
      <c r="L77" s="45" t="s">
        <v>366</v>
      </c>
      <c r="M77" s="45" t="s">
        <v>358</v>
      </c>
      <c r="N77" s="45" t="s">
        <v>359</v>
      </c>
      <c r="O77" s="45" t="s">
        <v>40</v>
      </c>
      <c r="P77" s="25" t="s">
        <v>41</v>
      </c>
      <c r="Q77" s="86" t="s">
        <v>112</v>
      </c>
      <c r="R77" s="25" t="s">
        <v>43</v>
      </c>
      <c r="S77" s="25" t="s">
        <v>44</v>
      </c>
      <c r="T77" s="55" t="n">
        <v>45719</v>
      </c>
      <c r="U77" s="25" t="s">
        <v>2127</v>
      </c>
    </row>
    <row r="78" customFormat="false" ht="13.5" hidden="false" customHeight="true" outlineLevel="0" collapsed="false">
      <c r="A78" s="22" t="s">
        <v>342</v>
      </c>
      <c r="B78" s="23" t="n">
        <v>15000</v>
      </c>
      <c r="C78" s="23" t="n">
        <v>0</v>
      </c>
      <c r="D78" s="85" t="n">
        <v>3</v>
      </c>
      <c r="E78" s="25" t="s">
        <v>367</v>
      </c>
      <c r="F78" s="25" t="s">
        <v>46</v>
      </c>
      <c r="G78" s="45" t="s">
        <v>368</v>
      </c>
      <c r="H78" s="45" t="s">
        <v>369</v>
      </c>
      <c r="I78" s="45" t="s">
        <v>370</v>
      </c>
      <c r="J78" s="45" t="s">
        <v>371</v>
      </c>
      <c r="K78" s="45" t="s">
        <v>372</v>
      </c>
      <c r="L78" s="45" t="s">
        <v>373</v>
      </c>
      <c r="M78" s="45" t="s">
        <v>374</v>
      </c>
      <c r="N78" s="45" t="s">
        <v>375</v>
      </c>
      <c r="O78" s="45" t="s">
        <v>40</v>
      </c>
      <c r="P78" s="25" t="s">
        <v>41</v>
      </c>
      <c r="Q78" s="86" t="s">
        <v>112</v>
      </c>
      <c r="R78" s="25" t="s">
        <v>43</v>
      </c>
      <c r="S78" s="25" t="s">
        <v>44</v>
      </c>
      <c r="T78" s="55" t="n">
        <v>45719</v>
      </c>
      <c r="U78" s="25" t="s">
        <v>2128</v>
      </c>
    </row>
    <row r="79" customFormat="false" ht="13.5" hidden="false" customHeight="true" outlineLevel="0" collapsed="false">
      <c r="A79" s="22" t="s">
        <v>342</v>
      </c>
      <c r="B79" s="23" t="n">
        <v>3834.4204</v>
      </c>
      <c r="C79" s="23" t="n">
        <v>16165.58</v>
      </c>
      <c r="D79" s="85" t="n">
        <v>1</v>
      </c>
      <c r="E79" s="25" t="s">
        <v>376</v>
      </c>
      <c r="F79" s="25" t="s">
        <v>194</v>
      </c>
      <c r="G79" s="45" t="s">
        <v>377</v>
      </c>
      <c r="H79" s="45" t="s">
        <v>353</v>
      </c>
      <c r="I79" s="45" t="s">
        <v>354</v>
      </c>
      <c r="J79" s="45" t="s">
        <v>378</v>
      </c>
      <c r="K79" s="45" t="s">
        <v>356</v>
      </c>
      <c r="L79" s="45" t="s">
        <v>366</v>
      </c>
      <c r="M79" s="45" t="s">
        <v>358</v>
      </c>
      <c r="N79" s="45" t="s">
        <v>217</v>
      </c>
      <c r="O79" s="45" t="s">
        <v>40</v>
      </c>
      <c r="P79" s="25" t="s">
        <v>41</v>
      </c>
      <c r="Q79" s="86" t="s">
        <v>112</v>
      </c>
      <c r="R79" s="25" t="s">
        <v>43</v>
      </c>
      <c r="S79" s="25" t="s">
        <v>44</v>
      </c>
      <c r="T79" s="55" t="n">
        <v>45719</v>
      </c>
      <c r="U79" s="25" t="s">
        <v>2129</v>
      </c>
    </row>
    <row r="80" customFormat="false" ht="13.5" hidden="false" customHeight="true" outlineLevel="0" collapsed="false">
      <c r="A80" s="22" t="s">
        <v>342</v>
      </c>
      <c r="B80" s="23" t="n">
        <v>1342.0472</v>
      </c>
      <c r="C80" s="23" t="n">
        <v>5657.95</v>
      </c>
      <c r="D80" s="85" t="n">
        <v>1</v>
      </c>
      <c r="E80" s="25" t="s">
        <v>376</v>
      </c>
      <c r="F80" s="25" t="s">
        <v>194</v>
      </c>
      <c r="G80" s="45" t="s">
        <v>377</v>
      </c>
      <c r="H80" s="45" t="s">
        <v>353</v>
      </c>
      <c r="I80" s="45" t="s">
        <v>354</v>
      </c>
      <c r="J80" s="45" t="s">
        <v>378</v>
      </c>
      <c r="K80" s="45" t="s">
        <v>356</v>
      </c>
      <c r="L80" s="45" t="s">
        <v>366</v>
      </c>
      <c r="M80" s="45" t="s">
        <v>358</v>
      </c>
      <c r="N80" s="45" t="s">
        <v>217</v>
      </c>
      <c r="O80" s="45" t="s">
        <v>40</v>
      </c>
      <c r="P80" s="25" t="s">
        <v>41</v>
      </c>
      <c r="Q80" s="86" t="s">
        <v>112</v>
      </c>
      <c r="R80" s="25" t="s">
        <v>43</v>
      </c>
      <c r="S80" s="25" t="s">
        <v>44</v>
      </c>
      <c r="T80" s="55" t="n">
        <v>45719</v>
      </c>
      <c r="U80" s="25" t="s">
        <v>2130</v>
      </c>
    </row>
    <row r="81" customFormat="false" ht="13.5" hidden="false" customHeight="true" outlineLevel="0" collapsed="false">
      <c r="A81" s="22" t="s">
        <v>342</v>
      </c>
      <c r="B81" s="23" t="n">
        <v>4313.723</v>
      </c>
      <c r="C81" s="23" t="n">
        <v>18186.28</v>
      </c>
      <c r="D81" s="85" t="n">
        <v>1</v>
      </c>
      <c r="E81" s="25" t="s">
        <v>379</v>
      </c>
      <c r="F81" s="25" t="s">
        <v>267</v>
      </c>
      <c r="G81" s="45" t="s">
        <v>380</v>
      </c>
      <c r="H81" s="45" t="s">
        <v>381</v>
      </c>
      <c r="I81" s="45" t="s">
        <v>382</v>
      </c>
      <c r="J81" s="45" t="s">
        <v>383</v>
      </c>
      <c r="K81" s="45" t="s">
        <v>384</v>
      </c>
      <c r="L81" s="45" t="s">
        <v>385</v>
      </c>
      <c r="M81" s="45" t="s">
        <v>386</v>
      </c>
      <c r="N81" s="45" t="s">
        <v>375</v>
      </c>
      <c r="O81" s="45" t="s">
        <v>40</v>
      </c>
      <c r="P81" s="25" t="s">
        <v>276</v>
      </c>
      <c r="Q81" s="86" t="s">
        <v>112</v>
      </c>
      <c r="R81" s="25" t="s">
        <v>2094</v>
      </c>
      <c r="S81" s="25" t="s">
        <v>44</v>
      </c>
      <c r="T81" s="55" t="n">
        <v>45719</v>
      </c>
      <c r="U81" s="25" t="s">
        <v>2131</v>
      </c>
    </row>
    <row r="82" customFormat="false" ht="13.5" hidden="false" customHeight="true" outlineLevel="0" collapsed="false">
      <c r="A82" s="22" t="s">
        <v>342</v>
      </c>
      <c r="B82" s="23" t="n">
        <v>1917.2102</v>
      </c>
      <c r="C82" s="23" t="n">
        <v>8082.79</v>
      </c>
      <c r="D82" s="85" t="n">
        <v>1</v>
      </c>
      <c r="E82" s="25" t="s">
        <v>387</v>
      </c>
      <c r="F82" s="25" t="s">
        <v>163</v>
      </c>
      <c r="G82" s="45" t="s">
        <v>388</v>
      </c>
      <c r="H82" s="45" t="s">
        <v>389</v>
      </c>
      <c r="I82" s="45" t="s">
        <v>390</v>
      </c>
      <c r="J82" s="45" t="s">
        <v>391</v>
      </c>
      <c r="K82" s="45" t="s">
        <v>392</v>
      </c>
      <c r="L82" s="45" t="s">
        <v>393</v>
      </c>
      <c r="M82" s="45" t="s">
        <v>358</v>
      </c>
      <c r="N82" s="45" t="s">
        <v>104</v>
      </c>
      <c r="O82" s="45" t="s">
        <v>40</v>
      </c>
      <c r="P82" s="25" t="s">
        <v>41</v>
      </c>
      <c r="Q82" s="86" t="s">
        <v>112</v>
      </c>
      <c r="R82" s="25" t="s">
        <v>43</v>
      </c>
      <c r="S82" s="25" t="s">
        <v>44</v>
      </c>
      <c r="T82" s="55" t="n">
        <v>45719</v>
      </c>
      <c r="U82" s="25" t="s">
        <v>2132</v>
      </c>
    </row>
    <row r="83" customFormat="false" ht="13.5" hidden="false" customHeight="true" outlineLevel="0" collapsed="false">
      <c r="A83" s="22" t="s">
        <v>342</v>
      </c>
      <c r="B83" s="23" t="n">
        <v>1342.0472</v>
      </c>
      <c r="C83" s="23" t="n">
        <v>5657.95</v>
      </c>
      <c r="D83" s="85" t="n">
        <v>1</v>
      </c>
      <c r="E83" s="25" t="s">
        <v>387</v>
      </c>
      <c r="F83" s="25" t="s">
        <v>163</v>
      </c>
      <c r="G83" s="45" t="s">
        <v>388</v>
      </c>
      <c r="H83" s="45" t="s">
        <v>389</v>
      </c>
      <c r="I83" s="45" t="s">
        <v>390</v>
      </c>
      <c r="J83" s="45" t="s">
        <v>391</v>
      </c>
      <c r="K83" s="45" t="s">
        <v>392</v>
      </c>
      <c r="L83" s="45" t="s">
        <v>357</v>
      </c>
      <c r="M83" s="45" t="s">
        <v>358</v>
      </c>
      <c r="N83" s="45" t="s">
        <v>104</v>
      </c>
      <c r="O83" s="45" t="s">
        <v>40</v>
      </c>
      <c r="P83" s="25" t="s">
        <v>41</v>
      </c>
      <c r="Q83" s="86" t="s">
        <v>112</v>
      </c>
      <c r="R83" s="25" t="s">
        <v>43</v>
      </c>
      <c r="S83" s="25" t="s">
        <v>44</v>
      </c>
      <c r="T83" s="55" t="n">
        <v>45719</v>
      </c>
      <c r="U83" s="25" t="s">
        <v>2133</v>
      </c>
    </row>
    <row r="84" customFormat="false" ht="13.5" hidden="false" customHeight="true" outlineLevel="0" collapsed="false">
      <c r="A84" s="22" t="s">
        <v>342</v>
      </c>
      <c r="B84" s="23" t="n">
        <v>766.8841</v>
      </c>
      <c r="C84" s="23" t="n">
        <v>3233.12</v>
      </c>
      <c r="D84" s="85" t="n">
        <v>1</v>
      </c>
      <c r="E84" s="25" t="s">
        <v>387</v>
      </c>
      <c r="F84" s="25" t="s">
        <v>179</v>
      </c>
      <c r="G84" s="45" t="s">
        <v>388</v>
      </c>
      <c r="H84" s="45" t="s">
        <v>389</v>
      </c>
      <c r="I84" s="45" t="s">
        <v>390</v>
      </c>
      <c r="J84" s="45" t="s">
        <v>391</v>
      </c>
      <c r="K84" s="45" t="s">
        <v>392</v>
      </c>
      <c r="L84" s="45" t="s">
        <v>393</v>
      </c>
      <c r="M84" s="45" t="s">
        <v>358</v>
      </c>
      <c r="N84" s="45" t="s">
        <v>104</v>
      </c>
      <c r="O84" s="45" t="s">
        <v>40</v>
      </c>
      <c r="P84" s="25" t="s">
        <v>41</v>
      </c>
      <c r="Q84" s="86" t="s">
        <v>112</v>
      </c>
      <c r="R84" s="25" t="s">
        <v>43</v>
      </c>
      <c r="S84" s="25" t="s">
        <v>44</v>
      </c>
      <c r="T84" s="55" t="n">
        <v>45719</v>
      </c>
      <c r="U84" s="25" t="s">
        <v>2134</v>
      </c>
    </row>
    <row r="85" customFormat="false" ht="13.5" hidden="false" customHeight="true" outlineLevel="0" collapsed="false">
      <c r="A85" s="22" t="s">
        <v>342</v>
      </c>
      <c r="B85" s="23" t="n">
        <v>2875.8153</v>
      </c>
      <c r="C85" s="23" t="n">
        <v>12124.18</v>
      </c>
      <c r="D85" s="85" t="n">
        <v>1</v>
      </c>
      <c r="E85" s="25" t="s">
        <v>394</v>
      </c>
      <c r="F85" s="25" t="s">
        <v>31</v>
      </c>
      <c r="G85" s="45" t="s">
        <v>388</v>
      </c>
      <c r="H85" s="45" t="s">
        <v>395</v>
      </c>
      <c r="I85" s="45" t="s">
        <v>396</v>
      </c>
      <c r="J85" s="45" t="s">
        <v>397</v>
      </c>
      <c r="K85" s="45" t="s">
        <v>398</v>
      </c>
      <c r="L85" s="45" t="s">
        <v>393</v>
      </c>
      <c r="M85" s="45" t="s">
        <v>358</v>
      </c>
      <c r="N85" s="45" t="s">
        <v>104</v>
      </c>
      <c r="O85" s="45" t="s">
        <v>40</v>
      </c>
      <c r="P85" s="25" t="s">
        <v>41</v>
      </c>
      <c r="Q85" s="86" t="s">
        <v>112</v>
      </c>
      <c r="R85" s="25" t="s">
        <v>43</v>
      </c>
      <c r="S85" s="25" t="s">
        <v>44</v>
      </c>
      <c r="T85" s="55" t="n">
        <v>45719</v>
      </c>
      <c r="U85" s="25" t="s">
        <v>2135</v>
      </c>
    </row>
    <row r="86" customFormat="false" ht="13.5" hidden="false" customHeight="true" outlineLevel="0" collapsed="false">
      <c r="A86" s="22" t="s">
        <v>342</v>
      </c>
      <c r="B86" s="23" t="n">
        <v>1500000</v>
      </c>
      <c r="C86" s="23" t="n">
        <v>0</v>
      </c>
      <c r="D86" s="85" t="n">
        <v>3</v>
      </c>
      <c r="E86" s="25" t="s">
        <v>399</v>
      </c>
      <c r="F86" s="25" t="s">
        <v>400</v>
      </c>
      <c r="G86" s="45" t="s">
        <v>401</v>
      </c>
      <c r="H86" s="45" t="s">
        <v>402</v>
      </c>
      <c r="I86" s="45" t="s">
        <v>403</v>
      </c>
      <c r="J86" s="45" t="s">
        <v>404</v>
      </c>
      <c r="K86" s="45" t="s">
        <v>405</v>
      </c>
      <c r="L86" s="45" t="s">
        <v>402</v>
      </c>
      <c r="M86" s="45" t="s">
        <v>386</v>
      </c>
      <c r="N86" s="45" t="s">
        <v>375</v>
      </c>
      <c r="O86" s="45" t="s">
        <v>40</v>
      </c>
      <c r="P86" s="25" t="s">
        <v>276</v>
      </c>
      <c r="Q86" s="86" t="s">
        <v>112</v>
      </c>
      <c r="R86" s="25" t="s">
        <v>43</v>
      </c>
      <c r="S86" s="25" t="s">
        <v>406</v>
      </c>
      <c r="T86" s="55" t="n">
        <v>45719</v>
      </c>
      <c r="U86" s="25" t="s">
        <v>2136</v>
      </c>
    </row>
    <row r="87" customFormat="false" ht="13.5" hidden="false" customHeight="true" outlineLevel="0" collapsed="false">
      <c r="A87" s="22" t="s">
        <v>342</v>
      </c>
      <c r="B87" s="23" t="n">
        <v>6710.2358</v>
      </c>
      <c r="C87" s="23" t="n">
        <v>28289.76</v>
      </c>
      <c r="D87" s="85" t="n">
        <v>1</v>
      </c>
      <c r="E87" s="25" t="s">
        <v>407</v>
      </c>
      <c r="F87" s="25" t="s">
        <v>194</v>
      </c>
      <c r="G87" s="45" t="s">
        <v>408</v>
      </c>
      <c r="H87" s="45" t="s">
        <v>409</v>
      </c>
      <c r="I87" s="45" t="s">
        <v>410</v>
      </c>
      <c r="J87" s="45" t="s">
        <v>411</v>
      </c>
      <c r="K87" s="45" t="s">
        <v>412</v>
      </c>
      <c r="L87" s="45" t="s">
        <v>413</v>
      </c>
      <c r="M87" s="45" t="s">
        <v>386</v>
      </c>
      <c r="N87" s="45" t="s">
        <v>375</v>
      </c>
      <c r="O87" s="45" t="s">
        <v>40</v>
      </c>
      <c r="P87" s="25" t="s">
        <v>41</v>
      </c>
      <c r="Q87" s="86" t="s">
        <v>112</v>
      </c>
      <c r="R87" s="25" t="s">
        <v>43</v>
      </c>
      <c r="S87" s="25" t="s">
        <v>44</v>
      </c>
      <c r="T87" s="55" t="n">
        <v>45719</v>
      </c>
      <c r="U87" s="25" t="s">
        <v>2137</v>
      </c>
    </row>
    <row r="88" customFormat="false" ht="13.5" hidden="false" customHeight="true" outlineLevel="0" collapsed="false">
      <c r="A88" s="22" t="s">
        <v>342</v>
      </c>
      <c r="B88" s="23" t="n">
        <v>5751.6307</v>
      </c>
      <c r="C88" s="23" t="n">
        <v>24248.37</v>
      </c>
      <c r="D88" s="85" t="n">
        <v>1</v>
      </c>
      <c r="E88" s="25" t="s">
        <v>414</v>
      </c>
      <c r="F88" s="25" t="s">
        <v>144</v>
      </c>
      <c r="G88" s="45" t="s">
        <v>415</v>
      </c>
      <c r="H88" s="45" t="s">
        <v>416</v>
      </c>
      <c r="I88" s="45" t="s">
        <v>417</v>
      </c>
      <c r="J88" s="45" t="s">
        <v>418</v>
      </c>
      <c r="K88" s="45" t="s">
        <v>419</v>
      </c>
      <c r="L88" s="45" t="s">
        <v>420</v>
      </c>
      <c r="M88" s="45" t="s">
        <v>386</v>
      </c>
      <c r="N88" s="45" t="s">
        <v>375</v>
      </c>
      <c r="O88" s="45" t="s">
        <v>40</v>
      </c>
      <c r="P88" s="25" t="s">
        <v>41</v>
      </c>
      <c r="Q88" s="86" t="s">
        <v>112</v>
      </c>
      <c r="R88" s="25" t="s">
        <v>43</v>
      </c>
      <c r="S88" s="25" t="s">
        <v>44</v>
      </c>
      <c r="T88" s="55" t="n">
        <v>45719</v>
      </c>
      <c r="U88" s="25" t="s">
        <v>2138</v>
      </c>
    </row>
    <row r="89" customFormat="false" ht="13.5" hidden="false" customHeight="true" outlineLevel="0" collapsed="false">
      <c r="A89" s="22" t="s">
        <v>342</v>
      </c>
      <c r="B89" s="23" t="n">
        <v>2875.8153</v>
      </c>
      <c r="C89" s="23" t="n">
        <v>12124.18</v>
      </c>
      <c r="D89" s="85" t="n">
        <v>1</v>
      </c>
      <c r="E89" s="25" t="s">
        <v>414</v>
      </c>
      <c r="F89" s="25" t="s">
        <v>144</v>
      </c>
      <c r="G89" s="45" t="s">
        <v>415</v>
      </c>
      <c r="H89" s="45" t="s">
        <v>416</v>
      </c>
      <c r="I89" s="45" t="s">
        <v>417</v>
      </c>
      <c r="J89" s="45" t="s">
        <v>418</v>
      </c>
      <c r="K89" s="45" t="s">
        <v>419</v>
      </c>
      <c r="L89" s="45" t="s">
        <v>385</v>
      </c>
      <c r="M89" s="45" t="s">
        <v>386</v>
      </c>
      <c r="N89" s="45" t="s">
        <v>375</v>
      </c>
      <c r="O89" s="45" t="s">
        <v>40</v>
      </c>
      <c r="P89" s="25" t="s">
        <v>41</v>
      </c>
      <c r="Q89" s="86" t="s">
        <v>112</v>
      </c>
      <c r="R89" s="25" t="s">
        <v>43</v>
      </c>
      <c r="S89" s="25" t="s">
        <v>44</v>
      </c>
      <c r="T89" s="55" t="n">
        <v>45719</v>
      </c>
      <c r="U89" s="25" t="s">
        <v>2139</v>
      </c>
    </row>
    <row r="90" customFormat="false" ht="13.5" hidden="false" customHeight="true" outlineLevel="0" collapsed="false">
      <c r="A90" s="22" t="s">
        <v>342</v>
      </c>
      <c r="B90" s="23" t="n">
        <v>958.6051</v>
      </c>
      <c r="C90" s="23" t="n">
        <v>4041.39</v>
      </c>
      <c r="D90" s="85" t="n">
        <v>1</v>
      </c>
      <c r="E90" s="25" t="s">
        <v>414</v>
      </c>
      <c r="F90" s="25" t="s">
        <v>46</v>
      </c>
      <c r="G90" s="45" t="s">
        <v>415</v>
      </c>
      <c r="H90" s="45" t="s">
        <v>416</v>
      </c>
      <c r="I90" s="45" t="s">
        <v>417</v>
      </c>
      <c r="J90" s="45" t="s">
        <v>418</v>
      </c>
      <c r="K90" s="45" t="s">
        <v>419</v>
      </c>
      <c r="L90" s="45" t="s">
        <v>420</v>
      </c>
      <c r="M90" s="45" t="s">
        <v>386</v>
      </c>
      <c r="N90" s="45" t="s">
        <v>375</v>
      </c>
      <c r="O90" s="45" t="s">
        <v>40</v>
      </c>
      <c r="P90" s="25" t="s">
        <v>41</v>
      </c>
      <c r="Q90" s="86" t="s">
        <v>112</v>
      </c>
      <c r="R90" s="25" t="s">
        <v>43</v>
      </c>
      <c r="S90" s="25" t="s">
        <v>44</v>
      </c>
      <c r="T90" s="55" t="n">
        <v>45719</v>
      </c>
      <c r="U90" s="25" t="s">
        <v>2140</v>
      </c>
    </row>
    <row r="91" customFormat="false" ht="13.5" hidden="false" customHeight="true" outlineLevel="0" collapsed="false">
      <c r="A91" s="22" t="s">
        <v>342</v>
      </c>
      <c r="B91" s="23" t="n">
        <v>22047.9176</v>
      </c>
      <c r="C91" s="23" t="n">
        <v>92952.08</v>
      </c>
      <c r="D91" s="85" t="n">
        <v>1</v>
      </c>
      <c r="E91" s="25" t="s">
        <v>421</v>
      </c>
      <c r="F91" s="25" t="s">
        <v>144</v>
      </c>
      <c r="G91" s="45" t="s">
        <v>422</v>
      </c>
      <c r="H91" s="45" t="s">
        <v>423</v>
      </c>
      <c r="I91" s="45" t="s">
        <v>424</v>
      </c>
      <c r="J91" s="45" t="s">
        <v>425</v>
      </c>
      <c r="K91" s="45" t="s">
        <v>426</v>
      </c>
      <c r="L91" s="45" t="s">
        <v>427</v>
      </c>
      <c r="M91" s="45" t="s">
        <v>386</v>
      </c>
      <c r="N91" s="45" t="s">
        <v>375</v>
      </c>
      <c r="O91" s="45" t="s">
        <v>40</v>
      </c>
      <c r="P91" s="25" t="s">
        <v>41</v>
      </c>
      <c r="Q91" s="86" t="s">
        <v>112</v>
      </c>
      <c r="R91" s="25" t="s">
        <v>43</v>
      </c>
      <c r="S91" s="25" t="s">
        <v>44</v>
      </c>
      <c r="T91" s="55" t="n">
        <v>45719</v>
      </c>
      <c r="U91" s="25" t="s">
        <v>2141</v>
      </c>
    </row>
    <row r="92" customFormat="false" ht="13.5" hidden="false" customHeight="true" outlineLevel="0" collapsed="false">
      <c r="A92" s="22" t="s">
        <v>342</v>
      </c>
      <c r="B92" s="23" t="n">
        <v>85000</v>
      </c>
      <c r="C92" s="23" t="n">
        <v>0</v>
      </c>
      <c r="D92" s="85" t="n">
        <v>3</v>
      </c>
      <c r="E92" s="25" t="s">
        <v>421</v>
      </c>
      <c r="F92" s="25" t="s">
        <v>144</v>
      </c>
      <c r="G92" s="45" t="s">
        <v>422</v>
      </c>
      <c r="H92" s="45" t="s">
        <v>423</v>
      </c>
      <c r="I92" s="45" t="s">
        <v>424</v>
      </c>
      <c r="J92" s="45" t="s">
        <v>425</v>
      </c>
      <c r="K92" s="45" t="s">
        <v>426</v>
      </c>
      <c r="L92" s="45" t="s">
        <v>427</v>
      </c>
      <c r="M92" s="45" t="s">
        <v>386</v>
      </c>
      <c r="N92" s="45" t="s">
        <v>375</v>
      </c>
      <c r="O92" s="45" t="s">
        <v>40</v>
      </c>
      <c r="P92" s="25" t="s">
        <v>41</v>
      </c>
      <c r="Q92" s="86" t="s">
        <v>112</v>
      </c>
      <c r="R92" s="25" t="s">
        <v>43</v>
      </c>
      <c r="S92" s="25" t="s">
        <v>44</v>
      </c>
      <c r="T92" s="55" t="n">
        <v>45719</v>
      </c>
      <c r="U92" s="25" t="s">
        <v>2142</v>
      </c>
    </row>
    <row r="93" customFormat="false" ht="13.5" hidden="false" customHeight="true" outlineLevel="0" collapsed="false">
      <c r="A93" s="22" t="s">
        <v>342</v>
      </c>
      <c r="B93" s="23" t="n">
        <v>250000</v>
      </c>
      <c r="C93" s="23" t="n">
        <v>0</v>
      </c>
      <c r="D93" s="85" t="n">
        <v>3</v>
      </c>
      <c r="E93" s="25" t="s">
        <v>428</v>
      </c>
      <c r="F93" s="25" t="s">
        <v>400</v>
      </c>
      <c r="G93" s="45" t="s">
        <v>429</v>
      </c>
      <c r="H93" s="45" t="s">
        <v>430</v>
      </c>
      <c r="I93" s="45" t="s">
        <v>431</v>
      </c>
      <c r="J93" s="45" t="s">
        <v>432</v>
      </c>
      <c r="K93" s="45" t="s">
        <v>430</v>
      </c>
      <c r="L93" s="45" t="s">
        <v>433</v>
      </c>
      <c r="M93" s="45" t="s">
        <v>386</v>
      </c>
      <c r="N93" s="45" t="s">
        <v>375</v>
      </c>
      <c r="O93" s="45" t="s">
        <v>40</v>
      </c>
      <c r="P93" s="25" t="s">
        <v>276</v>
      </c>
      <c r="Q93" s="86" t="s">
        <v>112</v>
      </c>
      <c r="R93" s="25" t="s">
        <v>43</v>
      </c>
      <c r="S93" s="25" t="s">
        <v>406</v>
      </c>
      <c r="T93" s="55" t="n">
        <v>45719</v>
      </c>
      <c r="U93" s="25" t="s">
        <v>2143</v>
      </c>
    </row>
    <row r="94" customFormat="false" ht="13.5" hidden="false" customHeight="true" outlineLevel="0" collapsed="false">
      <c r="A94" s="22" t="s">
        <v>342</v>
      </c>
      <c r="B94" s="23" t="n">
        <v>500000</v>
      </c>
      <c r="C94" s="23" t="n">
        <v>0</v>
      </c>
      <c r="D94" s="85" t="n">
        <v>3</v>
      </c>
      <c r="E94" s="25" t="s">
        <v>434</v>
      </c>
      <c r="F94" s="25" t="s">
        <v>400</v>
      </c>
      <c r="G94" s="45" t="s">
        <v>435</v>
      </c>
      <c r="H94" s="45" t="s">
        <v>436</v>
      </c>
      <c r="I94" s="45" t="s">
        <v>437</v>
      </c>
      <c r="J94" s="45" t="s">
        <v>438</v>
      </c>
      <c r="K94" s="45" t="s">
        <v>439</v>
      </c>
      <c r="L94" s="45" t="s">
        <v>440</v>
      </c>
      <c r="M94" s="45" t="s">
        <v>386</v>
      </c>
      <c r="N94" s="45" t="s">
        <v>375</v>
      </c>
      <c r="O94" s="45" t="s">
        <v>40</v>
      </c>
      <c r="P94" s="25" t="s">
        <v>276</v>
      </c>
      <c r="Q94" s="86" t="s">
        <v>112</v>
      </c>
      <c r="R94" s="25" t="s">
        <v>43</v>
      </c>
      <c r="S94" s="25" t="s">
        <v>406</v>
      </c>
      <c r="T94" s="55" t="n">
        <v>45719</v>
      </c>
      <c r="U94" s="25" t="s">
        <v>2144</v>
      </c>
    </row>
    <row r="95" customFormat="false" ht="13.5" hidden="false" customHeight="true" outlineLevel="0" collapsed="false">
      <c r="A95" s="22" t="s">
        <v>342</v>
      </c>
      <c r="B95" s="23" t="n">
        <v>650000</v>
      </c>
      <c r="C95" s="23" t="n">
        <v>0</v>
      </c>
      <c r="D95" s="85" t="n">
        <v>3</v>
      </c>
      <c r="E95" s="25" t="s">
        <v>441</v>
      </c>
      <c r="F95" s="25" t="s">
        <v>400</v>
      </c>
      <c r="G95" s="45" t="s">
        <v>442</v>
      </c>
      <c r="H95" s="45" t="s">
        <v>443</v>
      </c>
      <c r="I95" s="45" t="s">
        <v>444</v>
      </c>
      <c r="J95" s="45" t="s">
        <v>445</v>
      </c>
      <c r="K95" s="45" t="s">
        <v>446</v>
      </c>
      <c r="L95" s="45" t="s">
        <v>447</v>
      </c>
      <c r="M95" s="45" t="s">
        <v>386</v>
      </c>
      <c r="N95" s="45" t="s">
        <v>375</v>
      </c>
      <c r="O95" s="45" t="s">
        <v>40</v>
      </c>
      <c r="P95" s="25" t="s">
        <v>276</v>
      </c>
      <c r="Q95" s="86" t="s">
        <v>112</v>
      </c>
      <c r="R95" s="25" t="s">
        <v>43</v>
      </c>
      <c r="S95" s="25" t="s">
        <v>406</v>
      </c>
      <c r="T95" s="55" t="n">
        <v>45719</v>
      </c>
      <c r="U95" s="25" t="s">
        <v>2145</v>
      </c>
    </row>
    <row r="96" customFormat="false" ht="13.5" hidden="false" customHeight="true" outlineLevel="0" collapsed="false">
      <c r="A96" s="22" t="s">
        <v>342</v>
      </c>
      <c r="B96" s="23" t="n">
        <v>550000</v>
      </c>
      <c r="C96" s="23" t="n">
        <v>0</v>
      </c>
      <c r="D96" s="85" t="n">
        <v>3</v>
      </c>
      <c r="E96" s="25" t="s">
        <v>448</v>
      </c>
      <c r="F96" s="25" t="s">
        <v>400</v>
      </c>
      <c r="G96" s="45" t="s">
        <v>449</v>
      </c>
      <c r="H96" s="45" t="s">
        <v>450</v>
      </c>
      <c r="I96" s="45" t="s">
        <v>444</v>
      </c>
      <c r="J96" s="45" t="s">
        <v>451</v>
      </c>
      <c r="K96" s="45" t="s">
        <v>446</v>
      </c>
      <c r="L96" s="45" t="s">
        <v>447</v>
      </c>
      <c r="M96" s="45" t="s">
        <v>386</v>
      </c>
      <c r="N96" s="45" t="s">
        <v>375</v>
      </c>
      <c r="O96" s="45" t="s">
        <v>40</v>
      </c>
      <c r="P96" s="25" t="s">
        <v>276</v>
      </c>
      <c r="Q96" s="86" t="s">
        <v>112</v>
      </c>
      <c r="R96" s="25" t="s">
        <v>43</v>
      </c>
      <c r="S96" s="25" t="s">
        <v>406</v>
      </c>
      <c r="T96" s="55" t="n">
        <v>45719</v>
      </c>
      <c r="U96" s="25" t="s">
        <v>2146</v>
      </c>
    </row>
    <row r="97" customFormat="false" ht="13.5" hidden="false" customHeight="true" outlineLevel="0" collapsed="false">
      <c r="A97" s="22" t="s">
        <v>342</v>
      </c>
      <c r="B97" s="23" t="n">
        <v>3850000</v>
      </c>
      <c r="C97" s="23" t="n">
        <v>0</v>
      </c>
      <c r="D97" s="85" t="n">
        <v>3</v>
      </c>
      <c r="E97" s="25" t="s">
        <v>452</v>
      </c>
      <c r="F97" s="25" t="s">
        <v>400</v>
      </c>
      <c r="G97" s="45" t="s">
        <v>453</v>
      </c>
      <c r="H97" s="45" t="s">
        <v>454</v>
      </c>
      <c r="I97" s="45" t="s">
        <v>455</v>
      </c>
      <c r="J97" s="45" t="s">
        <v>456</v>
      </c>
      <c r="K97" s="45" t="s">
        <v>457</v>
      </c>
      <c r="L97" s="45" t="s">
        <v>440</v>
      </c>
      <c r="M97" s="45" t="s">
        <v>386</v>
      </c>
      <c r="N97" s="45" t="s">
        <v>375</v>
      </c>
      <c r="O97" s="45" t="s">
        <v>40</v>
      </c>
      <c r="P97" s="25" t="s">
        <v>276</v>
      </c>
      <c r="Q97" s="86" t="s">
        <v>112</v>
      </c>
      <c r="R97" s="25" t="s">
        <v>43</v>
      </c>
      <c r="S97" s="25" t="s">
        <v>406</v>
      </c>
      <c r="T97" s="55" t="n">
        <v>45719</v>
      </c>
      <c r="U97" s="25" t="s">
        <v>2147</v>
      </c>
    </row>
    <row r="98" customFormat="false" ht="13.5" hidden="false" customHeight="true" outlineLevel="0" collapsed="false">
      <c r="A98" s="22" t="s">
        <v>342</v>
      </c>
      <c r="B98" s="23" t="n">
        <v>8000000</v>
      </c>
      <c r="C98" s="23" t="n">
        <v>0</v>
      </c>
      <c r="D98" s="85" t="n">
        <v>3</v>
      </c>
      <c r="E98" s="25" t="s">
        <v>458</v>
      </c>
      <c r="F98" s="25" t="s">
        <v>400</v>
      </c>
      <c r="G98" s="45" t="s">
        <v>459</v>
      </c>
      <c r="H98" s="45" t="s">
        <v>459</v>
      </c>
      <c r="I98" s="45" t="s">
        <v>460</v>
      </c>
      <c r="J98" s="45" t="s">
        <v>461</v>
      </c>
      <c r="K98" s="45" t="s">
        <v>462</v>
      </c>
      <c r="L98" s="45" t="s">
        <v>440</v>
      </c>
      <c r="M98" s="45" t="s">
        <v>386</v>
      </c>
      <c r="N98" s="45" t="s">
        <v>375</v>
      </c>
      <c r="O98" s="45" t="s">
        <v>40</v>
      </c>
      <c r="P98" s="25" t="s">
        <v>276</v>
      </c>
      <c r="Q98" s="86" t="s">
        <v>112</v>
      </c>
      <c r="R98" s="25" t="s">
        <v>43</v>
      </c>
      <c r="S98" s="25" t="s">
        <v>406</v>
      </c>
      <c r="T98" s="55" t="n">
        <v>45719</v>
      </c>
      <c r="U98" s="25" t="s">
        <v>2148</v>
      </c>
    </row>
    <row r="99" customFormat="false" ht="13.5" hidden="false" customHeight="true" outlineLevel="0" collapsed="false">
      <c r="A99" s="22" t="s">
        <v>342</v>
      </c>
      <c r="B99" s="23" t="n">
        <v>250000</v>
      </c>
      <c r="C99" s="23" t="n">
        <v>0</v>
      </c>
      <c r="D99" s="85" t="n">
        <v>3</v>
      </c>
      <c r="E99" s="25" t="s">
        <v>471</v>
      </c>
      <c r="F99" s="25" t="s">
        <v>400</v>
      </c>
      <c r="G99" s="45" t="s">
        <v>472</v>
      </c>
      <c r="H99" s="45" t="s">
        <v>473</v>
      </c>
      <c r="I99" s="45" t="s">
        <v>474</v>
      </c>
      <c r="J99" s="45" t="s">
        <v>475</v>
      </c>
      <c r="K99" s="45" t="s">
        <v>476</v>
      </c>
      <c r="L99" s="45" t="s">
        <v>440</v>
      </c>
      <c r="M99" s="45" t="s">
        <v>386</v>
      </c>
      <c r="N99" s="45" t="s">
        <v>375</v>
      </c>
      <c r="O99" s="45" t="s">
        <v>40</v>
      </c>
      <c r="P99" s="25" t="s">
        <v>276</v>
      </c>
      <c r="Q99" s="86" t="s">
        <v>112</v>
      </c>
      <c r="R99" s="25" t="s">
        <v>43</v>
      </c>
      <c r="S99" s="25" t="s">
        <v>470</v>
      </c>
      <c r="T99" s="55" t="n">
        <v>45719</v>
      </c>
      <c r="U99" s="25" t="s">
        <v>2149</v>
      </c>
    </row>
    <row r="100" customFormat="false" ht="13.5" hidden="false" customHeight="true" outlineLevel="0" collapsed="false">
      <c r="A100" s="22" t="s">
        <v>342</v>
      </c>
      <c r="B100" s="23" t="n">
        <v>500000</v>
      </c>
      <c r="C100" s="23" t="n">
        <v>0</v>
      </c>
      <c r="D100" s="85" t="n">
        <v>3</v>
      </c>
      <c r="E100" s="25" t="s">
        <v>477</v>
      </c>
      <c r="F100" s="25" t="s">
        <v>400</v>
      </c>
      <c r="G100" s="45" t="s">
        <v>478</v>
      </c>
      <c r="H100" s="45" t="s">
        <v>479</v>
      </c>
      <c r="I100" s="45" t="s">
        <v>480</v>
      </c>
      <c r="J100" s="45" t="s">
        <v>481</v>
      </c>
      <c r="K100" s="45" t="s">
        <v>482</v>
      </c>
      <c r="L100" s="45" t="s">
        <v>440</v>
      </c>
      <c r="M100" s="45" t="s">
        <v>386</v>
      </c>
      <c r="N100" s="45" t="s">
        <v>375</v>
      </c>
      <c r="O100" s="45" t="s">
        <v>40</v>
      </c>
      <c r="P100" s="25" t="s">
        <v>276</v>
      </c>
      <c r="Q100" s="86" t="s">
        <v>112</v>
      </c>
      <c r="R100" s="25" t="s">
        <v>43</v>
      </c>
      <c r="S100" s="25" t="s">
        <v>470</v>
      </c>
      <c r="T100" s="55" t="n">
        <v>45719</v>
      </c>
      <c r="U100" s="25" t="s">
        <v>2150</v>
      </c>
    </row>
    <row r="101" customFormat="false" ht="13.5" hidden="false" customHeight="true" outlineLevel="0" collapsed="false">
      <c r="A101" s="22" t="s">
        <v>342</v>
      </c>
      <c r="B101" s="23" t="n">
        <v>13612.1926</v>
      </c>
      <c r="C101" s="23" t="n">
        <v>57387.81</v>
      </c>
      <c r="D101" s="85" t="n">
        <v>1</v>
      </c>
      <c r="E101" s="25" t="s">
        <v>483</v>
      </c>
      <c r="F101" s="25" t="s">
        <v>144</v>
      </c>
      <c r="G101" s="45" t="s">
        <v>484</v>
      </c>
      <c r="H101" s="45" t="s">
        <v>485</v>
      </c>
      <c r="I101" s="45" t="s">
        <v>466</v>
      </c>
      <c r="J101" s="45" t="s">
        <v>486</v>
      </c>
      <c r="K101" s="45" t="s">
        <v>426</v>
      </c>
      <c r="L101" s="45" t="s">
        <v>427</v>
      </c>
      <c r="M101" s="45" t="s">
        <v>386</v>
      </c>
      <c r="N101" s="45" t="s">
        <v>375</v>
      </c>
      <c r="O101" s="45" t="s">
        <v>40</v>
      </c>
      <c r="P101" s="25" t="s">
        <v>41</v>
      </c>
      <c r="Q101" s="86" t="s">
        <v>112</v>
      </c>
      <c r="R101" s="25" t="s">
        <v>43</v>
      </c>
      <c r="S101" s="25" t="s">
        <v>44</v>
      </c>
      <c r="T101" s="55" t="n">
        <v>45719</v>
      </c>
      <c r="U101" s="25" t="s">
        <v>2151</v>
      </c>
    </row>
    <row r="102" customFormat="false" ht="13.5" hidden="false" customHeight="true" outlineLevel="0" collapsed="false">
      <c r="A102" s="22" t="s">
        <v>487</v>
      </c>
      <c r="B102" s="23" t="n">
        <v>5103.5488</v>
      </c>
      <c r="C102" s="23" t="n">
        <v>196730.5012</v>
      </c>
      <c r="D102" s="85" t="n">
        <v>1</v>
      </c>
      <c r="E102" s="25" t="s">
        <v>488</v>
      </c>
      <c r="F102" s="25" t="s">
        <v>194</v>
      </c>
      <c r="G102" s="45" t="s">
        <v>489</v>
      </c>
      <c r="H102" s="45" t="s">
        <v>490</v>
      </c>
      <c r="I102" s="45" t="s">
        <v>491</v>
      </c>
      <c r="J102" s="45" t="s">
        <v>492</v>
      </c>
      <c r="K102" s="45" t="s">
        <v>493</v>
      </c>
      <c r="L102" s="45" t="s">
        <v>494</v>
      </c>
      <c r="M102" s="45" t="s">
        <v>495</v>
      </c>
      <c r="N102" s="45" t="s">
        <v>40</v>
      </c>
      <c r="O102" s="45" t="s">
        <v>40</v>
      </c>
      <c r="P102" s="25" t="s">
        <v>41</v>
      </c>
      <c r="Q102" s="86" t="s">
        <v>496</v>
      </c>
      <c r="R102" s="25" t="s">
        <v>43</v>
      </c>
      <c r="S102" s="25" t="s">
        <v>44</v>
      </c>
      <c r="T102" s="55" t="n">
        <v>45691</v>
      </c>
      <c r="U102" s="25" t="s">
        <v>2152</v>
      </c>
    </row>
    <row r="103" customFormat="false" ht="13.5" hidden="false" customHeight="true" outlineLevel="0" collapsed="false">
      <c r="A103" s="22" t="s">
        <v>487</v>
      </c>
      <c r="B103" s="23" t="n">
        <v>0</v>
      </c>
      <c r="C103" s="23" t="n">
        <v>21780</v>
      </c>
      <c r="D103" s="85" t="n">
        <v>1</v>
      </c>
      <c r="E103" s="25" t="s">
        <v>488</v>
      </c>
      <c r="F103" s="25" t="s">
        <v>163</v>
      </c>
      <c r="G103" s="45" t="s">
        <v>489</v>
      </c>
      <c r="H103" s="45" t="s">
        <v>490</v>
      </c>
      <c r="I103" s="45" t="s">
        <v>491</v>
      </c>
      <c r="J103" s="45" t="s">
        <v>492</v>
      </c>
      <c r="K103" s="45" t="s">
        <v>493</v>
      </c>
      <c r="L103" s="45" t="s">
        <v>494</v>
      </c>
      <c r="M103" s="45" t="s">
        <v>495</v>
      </c>
      <c r="N103" s="45" t="s">
        <v>40</v>
      </c>
      <c r="O103" s="45" t="s">
        <v>40</v>
      </c>
      <c r="P103" s="25" t="s">
        <v>41</v>
      </c>
      <c r="Q103" s="86" t="s">
        <v>497</v>
      </c>
      <c r="R103" s="25" t="s">
        <v>43</v>
      </c>
      <c r="S103" s="25" t="s">
        <v>44</v>
      </c>
      <c r="T103" s="55" t="n">
        <v>45691</v>
      </c>
      <c r="U103" s="25" t="s">
        <v>2153</v>
      </c>
    </row>
    <row r="104" customFormat="false" ht="13.5" hidden="false" customHeight="true" outlineLevel="0" collapsed="false">
      <c r="A104" s="22" t="s">
        <v>487</v>
      </c>
      <c r="B104" s="23" t="n">
        <v>0</v>
      </c>
      <c r="C104" s="23" t="n">
        <v>4455</v>
      </c>
      <c r="D104" s="85" t="n">
        <v>1</v>
      </c>
      <c r="E104" s="25" t="s">
        <v>498</v>
      </c>
      <c r="F104" s="25" t="s">
        <v>163</v>
      </c>
      <c r="G104" s="45" t="s">
        <v>499</v>
      </c>
      <c r="H104" s="45" t="s">
        <v>500</v>
      </c>
      <c r="I104" s="45" t="s">
        <v>501</v>
      </c>
      <c r="J104" s="45" t="s">
        <v>502</v>
      </c>
      <c r="K104" s="45" t="s">
        <v>503</v>
      </c>
      <c r="L104" s="45" t="s">
        <v>494</v>
      </c>
      <c r="M104" s="45" t="s">
        <v>495</v>
      </c>
      <c r="N104" s="45" t="s">
        <v>40</v>
      </c>
      <c r="O104" s="45" t="s">
        <v>40</v>
      </c>
      <c r="P104" s="25" t="s">
        <v>41</v>
      </c>
      <c r="Q104" s="86" t="s">
        <v>497</v>
      </c>
      <c r="R104" s="25" t="s">
        <v>43</v>
      </c>
      <c r="S104" s="25" t="s">
        <v>44</v>
      </c>
      <c r="T104" s="55" t="n">
        <v>45719</v>
      </c>
      <c r="U104" s="25" t="s">
        <v>2154</v>
      </c>
    </row>
    <row r="105" customFormat="false" ht="13.5" hidden="false" customHeight="true" outlineLevel="0" collapsed="false">
      <c r="A105" s="22" t="s">
        <v>487</v>
      </c>
      <c r="B105" s="23" t="n">
        <v>0</v>
      </c>
      <c r="C105" s="23" t="n">
        <v>1644.16</v>
      </c>
      <c r="D105" s="85" t="n">
        <v>1</v>
      </c>
      <c r="E105" s="25" t="s">
        <v>498</v>
      </c>
      <c r="F105" s="25" t="s">
        <v>179</v>
      </c>
      <c r="G105" s="45" t="s">
        <v>499</v>
      </c>
      <c r="H105" s="45" t="s">
        <v>500</v>
      </c>
      <c r="I105" s="45" t="s">
        <v>501</v>
      </c>
      <c r="J105" s="45" t="s">
        <v>502</v>
      </c>
      <c r="K105" s="45" t="s">
        <v>503</v>
      </c>
      <c r="L105" s="45" t="s">
        <v>494</v>
      </c>
      <c r="M105" s="45" t="s">
        <v>495</v>
      </c>
      <c r="N105" s="45" t="s">
        <v>40</v>
      </c>
      <c r="O105" s="45" t="s">
        <v>40</v>
      </c>
      <c r="P105" s="25" t="s">
        <v>41</v>
      </c>
      <c r="Q105" s="86" t="s">
        <v>504</v>
      </c>
      <c r="R105" s="25" t="s">
        <v>43</v>
      </c>
      <c r="S105" s="25" t="s">
        <v>44</v>
      </c>
      <c r="T105" s="55" t="n">
        <v>45719</v>
      </c>
      <c r="U105" s="25" t="s">
        <v>2155</v>
      </c>
    </row>
    <row r="106" customFormat="false" ht="13.5" hidden="false" customHeight="true" outlineLevel="0" collapsed="false">
      <c r="A106" s="22" t="s">
        <v>487</v>
      </c>
      <c r="B106" s="23" t="n">
        <v>0</v>
      </c>
      <c r="C106" s="23" t="n">
        <v>20000</v>
      </c>
      <c r="D106" s="85" t="n">
        <v>1</v>
      </c>
      <c r="E106" s="25" t="s">
        <v>505</v>
      </c>
      <c r="F106" s="25" t="s">
        <v>144</v>
      </c>
      <c r="G106" s="45" t="s">
        <v>506</v>
      </c>
      <c r="H106" s="45" t="s">
        <v>507</v>
      </c>
      <c r="I106" s="45" t="s">
        <v>508</v>
      </c>
      <c r="J106" s="45" t="s">
        <v>509</v>
      </c>
      <c r="K106" s="45" t="s">
        <v>510</v>
      </c>
      <c r="L106" s="45" t="s">
        <v>511</v>
      </c>
      <c r="M106" s="45" t="s">
        <v>512</v>
      </c>
      <c r="N106" s="45" t="s">
        <v>40</v>
      </c>
      <c r="O106" s="45" t="s">
        <v>40</v>
      </c>
      <c r="P106" s="25" t="s">
        <v>41</v>
      </c>
      <c r="Q106" s="86" t="s">
        <v>513</v>
      </c>
      <c r="R106" s="25" t="s">
        <v>43</v>
      </c>
      <c r="S106" s="25" t="s">
        <v>44</v>
      </c>
      <c r="T106" s="55" t="n">
        <v>45663</v>
      </c>
      <c r="U106" s="25" t="s">
        <v>2156</v>
      </c>
    </row>
    <row r="107" customFormat="false" ht="13.5" hidden="false" customHeight="true" outlineLevel="0" collapsed="false">
      <c r="A107" s="22" t="s">
        <v>487</v>
      </c>
      <c r="B107" s="23" t="n">
        <v>0</v>
      </c>
      <c r="C107" s="23" t="n">
        <v>19401.28</v>
      </c>
      <c r="D107" s="85" t="n">
        <v>1</v>
      </c>
      <c r="E107" s="25" t="s">
        <v>505</v>
      </c>
      <c r="F107" s="25" t="s">
        <v>194</v>
      </c>
      <c r="G107" s="45" t="s">
        <v>506</v>
      </c>
      <c r="H107" s="45" t="s">
        <v>507</v>
      </c>
      <c r="I107" s="45" t="s">
        <v>508</v>
      </c>
      <c r="J107" s="45" t="s">
        <v>509</v>
      </c>
      <c r="K107" s="45" t="s">
        <v>510</v>
      </c>
      <c r="L107" s="45" t="s">
        <v>511</v>
      </c>
      <c r="M107" s="45" t="s">
        <v>495</v>
      </c>
      <c r="N107" s="45" t="s">
        <v>40</v>
      </c>
      <c r="O107" s="45" t="s">
        <v>40</v>
      </c>
      <c r="P107" s="25" t="s">
        <v>41</v>
      </c>
      <c r="Q107" s="86" t="s">
        <v>496</v>
      </c>
      <c r="R107" s="25" t="s">
        <v>43</v>
      </c>
      <c r="S107" s="25" t="s">
        <v>44</v>
      </c>
      <c r="T107" s="55" t="n">
        <v>45663</v>
      </c>
      <c r="U107" s="25" t="s">
        <v>2157</v>
      </c>
    </row>
    <row r="108" customFormat="false" ht="13.5" hidden="false" customHeight="true" outlineLevel="0" collapsed="false">
      <c r="A108" s="22" t="s">
        <v>487</v>
      </c>
      <c r="B108" s="23" t="n">
        <v>344840</v>
      </c>
      <c r="C108" s="23" t="n">
        <v>15079.2</v>
      </c>
      <c r="D108" s="85" t="n">
        <v>1</v>
      </c>
      <c r="E108" s="25" t="s">
        <v>505</v>
      </c>
      <c r="F108" s="25" t="s">
        <v>267</v>
      </c>
      <c r="G108" s="45" t="s">
        <v>506</v>
      </c>
      <c r="H108" s="45" t="s">
        <v>507</v>
      </c>
      <c r="I108" s="45" t="s">
        <v>508</v>
      </c>
      <c r="J108" s="45" t="s">
        <v>509</v>
      </c>
      <c r="K108" s="45" t="s">
        <v>510</v>
      </c>
      <c r="L108" s="45" t="s">
        <v>514</v>
      </c>
      <c r="M108" s="45" t="s">
        <v>512</v>
      </c>
      <c r="N108" s="45" t="s">
        <v>515</v>
      </c>
      <c r="O108" s="45" t="s">
        <v>40</v>
      </c>
      <c r="P108" s="25" t="s">
        <v>276</v>
      </c>
      <c r="Q108" s="86" t="s">
        <v>516</v>
      </c>
      <c r="R108" s="25" t="s">
        <v>2094</v>
      </c>
      <c r="S108" s="25" t="s">
        <v>44</v>
      </c>
      <c r="T108" s="55" t="n">
        <v>45663</v>
      </c>
      <c r="U108" s="25" t="s">
        <v>2158</v>
      </c>
    </row>
    <row r="109" customFormat="false" ht="13.5" hidden="false" customHeight="true" outlineLevel="0" collapsed="false">
      <c r="A109" s="22" t="s">
        <v>487</v>
      </c>
      <c r="B109" s="23" t="n">
        <v>0</v>
      </c>
      <c r="C109" s="23" t="n">
        <v>8910</v>
      </c>
      <c r="D109" s="85" t="n">
        <v>1</v>
      </c>
      <c r="E109" s="25" t="s">
        <v>505</v>
      </c>
      <c r="F109" s="25" t="s">
        <v>163</v>
      </c>
      <c r="G109" s="45" t="s">
        <v>506</v>
      </c>
      <c r="H109" s="45" t="s">
        <v>507</v>
      </c>
      <c r="I109" s="45" t="s">
        <v>508</v>
      </c>
      <c r="J109" s="45" t="s">
        <v>509</v>
      </c>
      <c r="K109" s="45" t="s">
        <v>510</v>
      </c>
      <c r="L109" s="45" t="s">
        <v>511</v>
      </c>
      <c r="M109" s="45" t="s">
        <v>495</v>
      </c>
      <c r="N109" s="45" t="s">
        <v>40</v>
      </c>
      <c r="O109" s="45" t="s">
        <v>40</v>
      </c>
      <c r="P109" s="25" t="s">
        <v>41</v>
      </c>
      <c r="Q109" s="86" t="s">
        <v>497</v>
      </c>
      <c r="R109" s="25" t="s">
        <v>43</v>
      </c>
      <c r="S109" s="25" t="s">
        <v>44</v>
      </c>
      <c r="T109" s="55" t="n">
        <v>45663</v>
      </c>
      <c r="U109" s="25" t="s">
        <v>2159</v>
      </c>
    </row>
    <row r="110" customFormat="false" ht="13.5" hidden="false" customHeight="true" outlineLevel="0" collapsed="false">
      <c r="A110" s="22" t="s">
        <v>487</v>
      </c>
      <c r="B110" s="23" t="n">
        <v>0</v>
      </c>
      <c r="C110" s="23" t="n">
        <v>6250</v>
      </c>
      <c r="D110" s="85" t="n">
        <v>1</v>
      </c>
      <c r="E110" s="25" t="s">
        <v>505</v>
      </c>
      <c r="F110" s="25" t="s">
        <v>46</v>
      </c>
      <c r="G110" s="45" t="s">
        <v>506</v>
      </c>
      <c r="H110" s="45" t="s">
        <v>507</v>
      </c>
      <c r="I110" s="45" t="s">
        <v>508</v>
      </c>
      <c r="J110" s="45" t="s">
        <v>509</v>
      </c>
      <c r="K110" s="45" t="s">
        <v>510</v>
      </c>
      <c r="L110" s="45" t="s">
        <v>514</v>
      </c>
      <c r="M110" s="45" t="s">
        <v>512</v>
      </c>
      <c r="N110" s="45" t="s">
        <v>515</v>
      </c>
      <c r="O110" s="45" t="s">
        <v>40</v>
      </c>
      <c r="P110" s="25" t="s">
        <v>41</v>
      </c>
      <c r="Q110" s="86" t="s">
        <v>517</v>
      </c>
      <c r="R110" s="25" t="s">
        <v>43</v>
      </c>
      <c r="S110" s="25" t="s">
        <v>44</v>
      </c>
      <c r="T110" s="55" t="n">
        <v>45663</v>
      </c>
      <c r="U110" s="25" t="s">
        <v>2160</v>
      </c>
    </row>
    <row r="111" customFormat="false" ht="13.5" hidden="false" customHeight="true" outlineLevel="0" collapsed="false">
      <c r="A111" s="22" t="s">
        <v>487</v>
      </c>
      <c r="B111" s="23" t="n">
        <v>0</v>
      </c>
      <c r="C111" s="23" t="n">
        <v>1796.72</v>
      </c>
      <c r="D111" s="85" t="n">
        <v>1</v>
      </c>
      <c r="E111" s="25" t="s">
        <v>505</v>
      </c>
      <c r="F111" s="25" t="s">
        <v>179</v>
      </c>
      <c r="G111" s="45" t="s">
        <v>506</v>
      </c>
      <c r="H111" s="45" t="s">
        <v>507</v>
      </c>
      <c r="I111" s="45" t="s">
        <v>508</v>
      </c>
      <c r="J111" s="45" t="s">
        <v>509</v>
      </c>
      <c r="K111" s="45" t="s">
        <v>510</v>
      </c>
      <c r="L111" s="45" t="s">
        <v>511</v>
      </c>
      <c r="M111" s="45" t="s">
        <v>495</v>
      </c>
      <c r="N111" s="45" t="s">
        <v>40</v>
      </c>
      <c r="O111" s="45" t="s">
        <v>40</v>
      </c>
      <c r="P111" s="25" t="s">
        <v>41</v>
      </c>
      <c r="Q111" s="86" t="s">
        <v>504</v>
      </c>
      <c r="R111" s="25" t="s">
        <v>43</v>
      </c>
      <c r="S111" s="25" t="s">
        <v>44</v>
      </c>
      <c r="T111" s="55" t="n">
        <v>45663</v>
      </c>
      <c r="U111" s="25" t="s">
        <v>2161</v>
      </c>
    </row>
    <row r="112" customFormat="false" ht="13.5" hidden="false" customHeight="true" outlineLevel="0" collapsed="false">
      <c r="A112" s="22" t="s">
        <v>487</v>
      </c>
      <c r="B112" s="23" t="n">
        <v>0</v>
      </c>
      <c r="C112" s="23" t="n">
        <v>119566.46</v>
      </c>
      <c r="D112" s="85" t="n">
        <v>1</v>
      </c>
      <c r="E112" s="25" t="s">
        <v>518</v>
      </c>
      <c r="F112" s="25" t="s">
        <v>144</v>
      </c>
      <c r="G112" s="45" t="s">
        <v>519</v>
      </c>
      <c r="H112" s="45" t="s">
        <v>520</v>
      </c>
      <c r="I112" s="45" t="s">
        <v>521</v>
      </c>
      <c r="J112" s="45" t="s">
        <v>522</v>
      </c>
      <c r="K112" s="45" t="s">
        <v>523</v>
      </c>
      <c r="L112" s="45" t="s">
        <v>511</v>
      </c>
      <c r="M112" s="45" t="s">
        <v>524</v>
      </c>
      <c r="N112" s="45" t="s">
        <v>40</v>
      </c>
      <c r="O112" s="45" t="s">
        <v>40</v>
      </c>
      <c r="P112" s="25" t="s">
        <v>41</v>
      </c>
      <c r="Q112" s="86" t="s">
        <v>525</v>
      </c>
      <c r="R112" s="25" t="s">
        <v>43</v>
      </c>
      <c r="S112" s="25" t="s">
        <v>44</v>
      </c>
      <c r="T112" s="55" t="n">
        <v>45663</v>
      </c>
      <c r="U112" s="25" t="s">
        <v>2162</v>
      </c>
    </row>
    <row r="113" customFormat="false" ht="13.5" hidden="false" customHeight="true" outlineLevel="0" collapsed="false">
      <c r="A113" s="22" t="s">
        <v>487</v>
      </c>
      <c r="B113" s="23" t="n">
        <v>0</v>
      </c>
      <c r="C113" s="23" t="n">
        <v>67599.86</v>
      </c>
      <c r="D113" s="85" t="n">
        <v>1</v>
      </c>
      <c r="E113" s="25" t="s">
        <v>526</v>
      </c>
      <c r="F113" s="25" t="s">
        <v>144</v>
      </c>
      <c r="G113" s="45" t="s">
        <v>527</v>
      </c>
      <c r="H113" s="45" t="s">
        <v>528</v>
      </c>
      <c r="I113" s="45" t="s">
        <v>529</v>
      </c>
      <c r="J113" s="45" t="s">
        <v>530</v>
      </c>
      <c r="K113" s="45" t="s">
        <v>523</v>
      </c>
      <c r="L113" s="45" t="s">
        <v>511</v>
      </c>
      <c r="M113" s="45" t="s">
        <v>495</v>
      </c>
      <c r="N113" s="45" t="s">
        <v>40</v>
      </c>
      <c r="O113" s="45" t="s">
        <v>40</v>
      </c>
      <c r="P113" s="25" t="s">
        <v>41</v>
      </c>
      <c r="Q113" s="86" t="s">
        <v>531</v>
      </c>
      <c r="R113" s="25" t="s">
        <v>43</v>
      </c>
      <c r="S113" s="25" t="s">
        <v>44</v>
      </c>
      <c r="T113" s="55" t="n">
        <v>45663</v>
      </c>
      <c r="U113" s="25" t="s">
        <v>2163</v>
      </c>
    </row>
    <row r="114" customFormat="false" ht="13.5" hidden="false" customHeight="true" outlineLevel="0" collapsed="false">
      <c r="A114" s="22" t="s">
        <v>487</v>
      </c>
      <c r="B114" s="23" t="n">
        <v>0</v>
      </c>
      <c r="C114" s="23" t="n">
        <v>990</v>
      </c>
      <c r="D114" s="85" t="n">
        <v>1</v>
      </c>
      <c r="E114" s="25" t="s">
        <v>532</v>
      </c>
      <c r="F114" s="25" t="s">
        <v>163</v>
      </c>
      <c r="G114" s="45" t="s">
        <v>533</v>
      </c>
      <c r="H114" s="45" t="s">
        <v>534</v>
      </c>
      <c r="I114" s="45" t="s">
        <v>535</v>
      </c>
      <c r="J114" s="45" t="s">
        <v>536</v>
      </c>
      <c r="K114" s="45" t="s">
        <v>537</v>
      </c>
      <c r="L114" s="45" t="s">
        <v>494</v>
      </c>
      <c r="M114" s="45" t="s">
        <v>538</v>
      </c>
      <c r="N114" s="45" t="s">
        <v>40</v>
      </c>
      <c r="O114" s="45" t="s">
        <v>40</v>
      </c>
      <c r="P114" s="25" t="s">
        <v>41</v>
      </c>
      <c r="Q114" s="86" t="s">
        <v>497</v>
      </c>
      <c r="R114" s="25" t="s">
        <v>43</v>
      </c>
      <c r="S114" s="25" t="s">
        <v>44</v>
      </c>
      <c r="T114" s="55" t="n">
        <v>45719</v>
      </c>
      <c r="U114" s="25" t="s">
        <v>2164</v>
      </c>
    </row>
    <row r="115" customFormat="false" ht="13.5" hidden="false" customHeight="true" outlineLevel="0" collapsed="false">
      <c r="A115" s="22" t="s">
        <v>487</v>
      </c>
      <c r="B115" s="23" t="n">
        <v>0</v>
      </c>
      <c r="C115" s="23" t="n">
        <v>760.04</v>
      </c>
      <c r="D115" s="85" t="n">
        <v>1</v>
      </c>
      <c r="E115" s="25" t="s">
        <v>532</v>
      </c>
      <c r="F115" s="25" t="s">
        <v>179</v>
      </c>
      <c r="G115" s="45" t="s">
        <v>533</v>
      </c>
      <c r="H115" s="45" t="s">
        <v>534</v>
      </c>
      <c r="I115" s="45" t="s">
        <v>535</v>
      </c>
      <c r="J115" s="45" t="s">
        <v>536</v>
      </c>
      <c r="K115" s="45" t="s">
        <v>537</v>
      </c>
      <c r="L115" s="45" t="s">
        <v>494</v>
      </c>
      <c r="M115" s="45" t="s">
        <v>538</v>
      </c>
      <c r="N115" s="45" t="s">
        <v>40</v>
      </c>
      <c r="O115" s="45" t="s">
        <v>40</v>
      </c>
      <c r="P115" s="25" t="s">
        <v>41</v>
      </c>
      <c r="Q115" s="86" t="s">
        <v>504</v>
      </c>
      <c r="R115" s="25" t="s">
        <v>43</v>
      </c>
      <c r="S115" s="25" t="s">
        <v>44</v>
      </c>
      <c r="T115" s="55" t="n">
        <v>45719</v>
      </c>
      <c r="U115" s="25" t="s">
        <v>2165</v>
      </c>
    </row>
    <row r="116" customFormat="false" ht="13.5" hidden="false" customHeight="true" outlineLevel="0" collapsed="false">
      <c r="A116" s="22" t="s">
        <v>487</v>
      </c>
      <c r="B116" s="23" t="n">
        <v>0</v>
      </c>
      <c r="C116" s="23" t="n">
        <v>10560</v>
      </c>
      <c r="D116" s="85" t="n">
        <v>1</v>
      </c>
      <c r="E116" s="25" t="s">
        <v>539</v>
      </c>
      <c r="F116" s="25" t="s">
        <v>163</v>
      </c>
      <c r="G116" s="45" t="s">
        <v>540</v>
      </c>
      <c r="H116" s="45" t="s">
        <v>541</v>
      </c>
      <c r="I116" s="45" t="s">
        <v>542</v>
      </c>
      <c r="J116" s="45" t="s">
        <v>543</v>
      </c>
      <c r="K116" s="45" t="s">
        <v>544</v>
      </c>
      <c r="L116" s="45" t="s">
        <v>545</v>
      </c>
      <c r="M116" s="45" t="s">
        <v>546</v>
      </c>
      <c r="N116" s="45" t="s">
        <v>40</v>
      </c>
      <c r="O116" s="45" t="s">
        <v>40</v>
      </c>
      <c r="P116" s="25" t="s">
        <v>41</v>
      </c>
      <c r="Q116" s="86" t="s">
        <v>497</v>
      </c>
      <c r="R116" s="25" t="s">
        <v>43</v>
      </c>
      <c r="S116" s="25" t="s">
        <v>44</v>
      </c>
      <c r="T116" s="55" t="n">
        <v>45719</v>
      </c>
      <c r="U116" s="25" t="s">
        <v>2166</v>
      </c>
    </row>
    <row r="117" customFormat="false" ht="13.5" hidden="false" customHeight="true" outlineLevel="0" collapsed="false">
      <c r="A117" s="22" t="s">
        <v>487</v>
      </c>
      <c r="B117" s="23" t="n">
        <v>0</v>
      </c>
      <c r="C117" s="23" t="n">
        <v>6081.1</v>
      </c>
      <c r="D117" s="85" t="n">
        <v>1</v>
      </c>
      <c r="E117" s="25" t="s">
        <v>539</v>
      </c>
      <c r="F117" s="25" t="s">
        <v>31</v>
      </c>
      <c r="G117" s="45" t="s">
        <v>540</v>
      </c>
      <c r="H117" s="45" t="s">
        <v>541</v>
      </c>
      <c r="I117" s="45" t="s">
        <v>542</v>
      </c>
      <c r="J117" s="45" t="s">
        <v>543</v>
      </c>
      <c r="K117" s="45" t="s">
        <v>544</v>
      </c>
      <c r="L117" s="45" t="s">
        <v>545</v>
      </c>
      <c r="M117" s="45" t="s">
        <v>546</v>
      </c>
      <c r="N117" s="45" t="s">
        <v>40</v>
      </c>
      <c r="O117" s="45" t="s">
        <v>40</v>
      </c>
      <c r="P117" s="25" t="s">
        <v>41</v>
      </c>
      <c r="Q117" s="86" t="s">
        <v>547</v>
      </c>
      <c r="R117" s="25" t="s">
        <v>43</v>
      </c>
      <c r="S117" s="25" t="s">
        <v>44</v>
      </c>
      <c r="T117" s="55" t="n">
        <v>45719</v>
      </c>
      <c r="U117" s="25" t="s">
        <v>2167</v>
      </c>
    </row>
    <row r="118" customFormat="false" ht="13.5" hidden="false" customHeight="true" outlineLevel="0" collapsed="false">
      <c r="A118" s="22" t="s">
        <v>487</v>
      </c>
      <c r="B118" s="23" t="n">
        <v>0</v>
      </c>
      <c r="C118" s="23" t="n">
        <v>31438.04</v>
      </c>
      <c r="D118" s="85" t="n">
        <v>1</v>
      </c>
      <c r="E118" s="25" t="s">
        <v>548</v>
      </c>
      <c r="F118" s="25" t="s">
        <v>31</v>
      </c>
      <c r="G118" s="45" t="s">
        <v>549</v>
      </c>
      <c r="H118" s="45" t="s">
        <v>550</v>
      </c>
      <c r="I118" s="45" t="s">
        <v>551</v>
      </c>
      <c r="J118" s="45" t="s">
        <v>552</v>
      </c>
      <c r="K118" s="45" t="s">
        <v>553</v>
      </c>
      <c r="L118" s="45" t="s">
        <v>545</v>
      </c>
      <c r="M118" s="45" t="s">
        <v>546</v>
      </c>
      <c r="N118" s="45" t="s">
        <v>40</v>
      </c>
      <c r="O118" s="45" t="s">
        <v>40</v>
      </c>
      <c r="P118" s="25" t="s">
        <v>41</v>
      </c>
      <c r="Q118" s="86" t="s">
        <v>554</v>
      </c>
      <c r="R118" s="25" t="s">
        <v>43</v>
      </c>
      <c r="S118" s="25" t="s">
        <v>44</v>
      </c>
      <c r="T118" s="55" t="n">
        <v>45748</v>
      </c>
      <c r="U118" s="25" t="s">
        <v>2168</v>
      </c>
    </row>
    <row r="119" customFormat="false" ht="13.5" hidden="false" customHeight="true" outlineLevel="0" collapsed="false">
      <c r="A119" s="22" t="s">
        <v>487</v>
      </c>
      <c r="B119" s="23" t="n">
        <v>0</v>
      </c>
      <c r="C119" s="23" t="n">
        <v>1500</v>
      </c>
      <c r="D119" s="85" t="n">
        <v>1</v>
      </c>
      <c r="E119" s="25" t="s">
        <v>555</v>
      </c>
      <c r="F119" s="25" t="s">
        <v>31</v>
      </c>
      <c r="G119" s="45" t="s">
        <v>556</v>
      </c>
      <c r="H119" s="45" t="s">
        <v>557</v>
      </c>
      <c r="I119" s="45" t="s">
        <v>558</v>
      </c>
      <c r="J119" s="45" t="s">
        <v>559</v>
      </c>
      <c r="K119" s="45" t="s">
        <v>560</v>
      </c>
      <c r="L119" s="45" t="s">
        <v>561</v>
      </c>
      <c r="M119" s="45" t="s">
        <v>562</v>
      </c>
      <c r="N119" s="45" t="s">
        <v>563</v>
      </c>
      <c r="O119" s="45" t="s">
        <v>40</v>
      </c>
      <c r="P119" s="25" t="s">
        <v>41</v>
      </c>
      <c r="Q119" s="86" t="s">
        <v>564</v>
      </c>
      <c r="R119" s="25" t="s">
        <v>43</v>
      </c>
      <c r="S119" s="25" t="s">
        <v>44</v>
      </c>
      <c r="T119" s="55" t="n">
        <v>45748</v>
      </c>
      <c r="U119" s="25" t="s">
        <v>2169</v>
      </c>
    </row>
    <row r="120" customFormat="false" ht="13.5" hidden="false" customHeight="true" outlineLevel="0" collapsed="false">
      <c r="A120" s="22" t="s">
        <v>487</v>
      </c>
      <c r="B120" s="23" t="n">
        <v>1308000</v>
      </c>
      <c r="C120" s="23" t="n">
        <v>0</v>
      </c>
      <c r="D120" s="85" t="n">
        <v>3</v>
      </c>
      <c r="E120" s="25" t="s">
        <v>565</v>
      </c>
      <c r="F120" s="25" t="s">
        <v>400</v>
      </c>
      <c r="G120" s="45" t="s">
        <v>566</v>
      </c>
      <c r="H120" s="45" t="s">
        <v>567</v>
      </c>
      <c r="I120" s="45" t="s">
        <v>568</v>
      </c>
      <c r="J120" s="45" t="s">
        <v>569</v>
      </c>
      <c r="K120" s="45" t="s">
        <v>570</v>
      </c>
      <c r="L120" s="45" t="s">
        <v>514</v>
      </c>
      <c r="M120" s="45" t="s">
        <v>512</v>
      </c>
      <c r="N120" s="45" t="s">
        <v>515</v>
      </c>
      <c r="O120" s="45" t="s">
        <v>40</v>
      </c>
      <c r="P120" s="25" t="s">
        <v>41</v>
      </c>
      <c r="Q120" s="86" t="s">
        <v>112</v>
      </c>
      <c r="R120" s="25" t="s">
        <v>43</v>
      </c>
      <c r="S120" s="25" t="s">
        <v>44</v>
      </c>
      <c r="T120" s="55" t="n">
        <v>45663</v>
      </c>
      <c r="U120" s="25" t="s">
        <v>2170</v>
      </c>
    </row>
    <row r="121" customFormat="false" ht="13.5" hidden="false" customHeight="true" outlineLevel="0" collapsed="false">
      <c r="A121" s="22" t="s">
        <v>487</v>
      </c>
      <c r="B121" s="23" t="n">
        <v>50000</v>
      </c>
      <c r="C121" s="23" t="n">
        <v>0</v>
      </c>
      <c r="D121" s="85" t="n">
        <v>3</v>
      </c>
      <c r="E121" s="25" t="s">
        <v>571</v>
      </c>
      <c r="F121" s="25" t="s">
        <v>400</v>
      </c>
      <c r="G121" s="45" t="s">
        <v>572</v>
      </c>
      <c r="H121" s="45" t="s">
        <v>573</v>
      </c>
      <c r="I121" s="45" t="s">
        <v>574</v>
      </c>
      <c r="J121" s="45" t="s">
        <v>575</v>
      </c>
      <c r="K121" s="45" t="s">
        <v>576</v>
      </c>
      <c r="L121" s="45" t="s">
        <v>577</v>
      </c>
      <c r="M121" s="45" t="s">
        <v>512</v>
      </c>
      <c r="N121" s="45" t="s">
        <v>515</v>
      </c>
      <c r="O121" s="45" t="s">
        <v>40</v>
      </c>
      <c r="P121" s="25" t="s">
        <v>276</v>
      </c>
      <c r="Q121" s="86" t="s">
        <v>112</v>
      </c>
      <c r="R121" s="25" t="s">
        <v>2094</v>
      </c>
      <c r="S121" s="25" t="s">
        <v>112</v>
      </c>
      <c r="T121" s="55" t="n">
        <v>45663</v>
      </c>
      <c r="U121" s="25" t="s">
        <v>2171</v>
      </c>
    </row>
    <row r="122" customFormat="false" ht="13.5" hidden="false" customHeight="true" outlineLevel="0" collapsed="false">
      <c r="A122" s="22" t="s">
        <v>487</v>
      </c>
      <c r="B122" s="23" t="n">
        <v>50000</v>
      </c>
      <c r="C122" s="23" t="n">
        <v>0</v>
      </c>
      <c r="D122" s="85" t="n">
        <v>3</v>
      </c>
      <c r="E122" s="25" t="s">
        <v>578</v>
      </c>
      <c r="F122" s="25" t="s">
        <v>400</v>
      </c>
      <c r="G122" s="45" t="s">
        <v>579</v>
      </c>
      <c r="H122" s="45" t="s">
        <v>580</v>
      </c>
      <c r="I122" s="45" t="s">
        <v>581</v>
      </c>
      <c r="J122" s="45" t="s">
        <v>582</v>
      </c>
      <c r="K122" s="45" t="s">
        <v>583</v>
      </c>
      <c r="L122" s="45" t="s">
        <v>577</v>
      </c>
      <c r="M122" s="45" t="s">
        <v>512</v>
      </c>
      <c r="N122" s="45" t="s">
        <v>515</v>
      </c>
      <c r="O122" s="45" t="s">
        <v>40</v>
      </c>
      <c r="P122" s="25" t="s">
        <v>276</v>
      </c>
      <c r="Q122" s="86" t="s">
        <v>112</v>
      </c>
      <c r="R122" s="25" t="s">
        <v>2094</v>
      </c>
      <c r="S122" s="25" t="s">
        <v>112</v>
      </c>
      <c r="T122" s="55" t="n">
        <v>45663</v>
      </c>
      <c r="U122" s="25" t="s">
        <v>2172</v>
      </c>
    </row>
    <row r="123" customFormat="false" ht="13.5" hidden="false" customHeight="true" outlineLevel="0" collapsed="false">
      <c r="A123" s="22" t="s">
        <v>487</v>
      </c>
      <c r="B123" s="23" t="n">
        <v>150000</v>
      </c>
      <c r="C123" s="23" t="n">
        <v>0</v>
      </c>
      <c r="D123" s="85" t="n">
        <v>3</v>
      </c>
      <c r="E123" s="25" t="s">
        <v>584</v>
      </c>
      <c r="F123" s="25" t="s">
        <v>400</v>
      </c>
      <c r="G123" s="45" t="s">
        <v>585</v>
      </c>
      <c r="H123" s="45" t="s">
        <v>586</v>
      </c>
      <c r="I123" s="45" t="s">
        <v>587</v>
      </c>
      <c r="J123" s="45" t="s">
        <v>588</v>
      </c>
      <c r="K123" s="45" t="s">
        <v>589</v>
      </c>
      <c r="L123" s="45" t="s">
        <v>577</v>
      </c>
      <c r="M123" s="45" t="s">
        <v>512</v>
      </c>
      <c r="N123" s="45" t="s">
        <v>515</v>
      </c>
      <c r="O123" s="45" t="s">
        <v>40</v>
      </c>
      <c r="P123" s="25" t="s">
        <v>276</v>
      </c>
      <c r="Q123" s="86" t="s">
        <v>112</v>
      </c>
      <c r="R123" s="25" t="s">
        <v>43</v>
      </c>
      <c r="S123" s="25" t="s">
        <v>112</v>
      </c>
      <c r="T123" s="55" t="n">
        <v>45663</v>
      </c>
      <c r="U123" s="25" t="s">
        <v>2173</v>
      </c>
    </row>
    <row r="124" customFormat="false" ht="13.5" hidden="false" customHeight="true" outlineLevel="0" collapsed="false">
      <c r="A124" s="22" t="s">
        <v>487</v>
      </c>
      <c r="B124" s="23" t="n">
        <v>8000</v>
      </c>
      <c r="C124" s="23" t="n">
        <v>0</v>
      </c>
      <c r="D124" s="85" t="n">
        <v>3</v>
      </c>
      <c r="E124" s="25" t="s">
        <v>590</v>
      </c>
      <c r="F124" s="25" t="s">
        <v>46</v>
      </c>
      <c r="G124" s="45" t="s">
        <v>591</v>
      </c>
      <c r="H124" s="45" t="s">
        <v>592</v>
      </c>
      <c r="I124" s="45" t="s">
        <v>593</v>
      </c>
      <c r="J124" s="45" t="s">
        <v>594</v>
      </c>
      <c r="K124" s="45" t="s">
        <v>595</v>
      </c>
      <c r="L124" s="45" t="s">
        <v>577</v>
      </c>
      <c r="M124" s="45" t="s">
        <v>512</v>
      </c>
      <c r="N124" s="45" t="s">
        <v>515</v>
      </c>
      <c r="O124" s="45" t="s">
        <v>40</v>
      </c>
      <c r="P124" s="25" t="s">
        <v>41</v>
      </c>
      <c r="Q124" s="86" t="s">
        <v>112</v>
      </c>
      <c r="R124" s="25" t="s">
        <v>2094</v>
      </c>
      <c r="S124" s="25" t="s">
        <v>112</v>
      </c>
      <c r="T124" s="55" t="n">
        <v>45663</v>
      </c>
      <c r="U124" s="25" t="s">
        <v>2174</v>
      </c>
    </row>
    <row r="125" customFormat="false" ht="13.5" hidden="false" customHeight="true" outlineLevel="0" collapsed="false">
      <c r="A125" s="22" t="s">
        <v>487</v>
      </c>
      <c r="B125" s="23" t="n">
        <v>100000</v>
      </c>
      <c r="C125" s="23" t="n">
        <v>0</v>
      </c>
      <c r="D125" s="85" t="n">
        <v>3</v>
      </c>
      <c r="E125" s="25" t="s">
        <v>596</v>
      </c>
      <c r="F125" s="25" t="s">
        <v>46</v>
      </c>
      <c r="G125" s="45" t="s">
        <v>597</v>
      </c>
      <c r="H125" s="45" t="s">
        <v>598</v>
      </c>
      <c r="I125" s="45" t="s">
        <v>599</v>
      </c>
      <c r="J125" s="45" t="s">
        <v>600</v>
      </c>
      <c r="K125" s="45" t="s">
        <v>601</v>
      </c>
      <c r="L125" s="45" t="s">
        <v>577</v>
      </c>
      <c r="M125" s="45" t="s">
        <v>512</v>
      </c>
      <c r="N125" s="45" t="s">
        <v>515</v>
      </c>
      <c r="O125" s="45" t="s">
        <v>40</v>
      </c>
      <c r="P125" s="25" t="s">
        <v>41</v>
      </c>
      <c r="Q125" s="86" t="s">
        <v>112</v>
      </c>
      <c r="R125" s="25" t="s">
        <v>43</v>
      </c>
      <c r="S125" s="25" t="s">
        <v>44</v>
      </c>
      <c r="T125" s="55" t="n">
        <v>45663</v>
      </c>
      <c r="U125" s="25" t="s">
        <v>2175</v>
      </c>
    </row>
    <row r="126" customFormat="false" ht="13.5" hidden="false" customHeight="true" outlineLevel="0" collapsed="false">
      <c r="A126" s="22" t="s">
        <v>487</v>
      </c>
      <c r="B126" s="23" t="n">
        <v>30000</v>
      </c>
      <c r="C126" s="23" t="n">
        <v>0</v>
      </c>
      <c r="D126" s="85" t="n">
        <v>3</v>
      </c>
      <c r="E126" s="25" t="s">
        <v>602</v>
      </c>
      <c r="F126" s="25" t="s">
        <v>46</v>
      </c>
      <c r="G126" s="45" t="s">
        <v>603</v>
      </c>
      <c r="H126" s="45" t="s">
        <v>604</v>
      </c>
      <c r="I126" s="45" t="s">
        <v>605</v>
      </c>
      <c r="J126" s="45" t="s">
        <v>606</v>
      </c>
      <c r="K126" s="45" t="s">
        <v>607</v>
      </c>
      <c r="L126" s="45" t="s">
        <v>561</v>
      </c>
      <c r="M126" s="45" t="s">
        <v>562</v>
      </c>
      <c r="N126" s="45" t="s">
        <v>40</v>
      </c>
      <c r="O126" s="45" t="s">
        <v>40</v>
      </c>
      <c r="P126" s="25" t="s">
        <v>41</v>
      </c>
      <c r="Q126" s="86" t="s">
        <v>608</v>
      </c>
      <c r="R126" s="25" t="s">
        <v>43</v>
      </c>
      <c r="S126" s="25" t="s">
        <v>44</v>
      </c>
      <c r="T126" s="55" t="n">
        <v>45719</v>
      </c>
      <c r="U126" s="25" t="s">
        <v>2176</v>
      </c>
    </row>
    <row r="127" customFormat="false" ht="13.5" hidden="false" customHeight="true" outlineLevel="0" collapsed="false">
      <c r="A127" s="22" t="s">
        <v>487</v>
      </c>
      <c r="B127" s="23" t="n">
        <v>100000</v>
      </c>
      <c r="C127" s="23" t="n">
        <v>0</v>
      </c>
      <c r="D127" s="85" t="n">
        <v>3</v>
      </c>
      <c r="E127" s="25" t="s">
        <v>609</v>
      </c>
      <c r="F127" s="25" t="s">
        <v>46</v>
      </c>
      <c r="G127" s="45" t="s">
        <v>610</v>
      </c>
      <c r="H127" s="45" t="s">
        <v>611</v>
      </c>
      <c r="I127" s="45" t="s">
        <v>612</v>
      </c>
      <c r="J127" s="45" t="s">
        <v>613</v>
      </c>
      <c r="K127" s="45" t="s">
        <v>614</v>
      </c>
      <c r="L127" s="45" t="s">
        <v>577</v>
      </c>
      <c r="M127" s="45" t="s">
        <v>512</v>
      </c>
      <c r="N127" s="45" t="s">
        <v>515</v>
      </c>
      <c r="O127" s="45" t="s">
        <v>40</v>
      </c>
      <c r="P127" s="25" t="s">
        <v>41</v>
      </c>
      <c r="Q127" s="86" t="s">
        <v>112</v>
      </c>
      <c r="R127" s="25" t="s">
        <v>43</v>
      </c>
      <c r="S127" s="25" t="s">
        <v>44</v>
      </c>
      <c r="T127" s="55" t="n">
        <v>45663</v>
      </c>
      <c r="U127" s="25" t="s">
        <v>2177</v>
      </c>
    </row>
    <row r="128" customFormat="false" ht="13.5" hidden="false" customHeight="true" outlineLevel="0" collapsed="false">
      <c r="A128" s="22" t="s">
        <v>487</v>
      </c>
      <c r="B128" s="23" t="n">
        <v>20000</v>
      </c>
      <c r="C128" s="23" t="n">
        <v>0</v>
      </c>
      <c r="D128" s="85" t="n">
        <v>3</v>
      </c>
      <c r="E128" s="25" t="s">
        <v>615</v>
      </c>
      <c r="F128" s="25" t="s">
        <v>46</v>
      </c>
      <c r="G128" s="45" t="s">
        <v>616</v>
      </c>
      <c r="H128" s="45" t="s">
        <v>617</v>
      </c>
      <c r="I128" s="45" t="s">
        <v>618</v>
      </c>
      <c r="J128" s="45" t="s">
        <v>619</v>
      </c>
      <c r="K128" s="45" t="s">
        <v>620</v>
      </c>
      <c r="L128" s="45" t="s">
        <v>621</v>
      </c>
      <c r="M128" s="45" t="s">
        <v>495</v>
      </c>
      <c r="N128" s="45" t="s">
        <v>40</v>
      </c>
      <c r="O128" s="45" t="s">
        <v>40</v>
      </c>
      <c r="P128" s="25" t="s">
        <v>41</v>
      </c>
      <c r="Q128" s="86" t="s">
        <v>112</v>
      </c>
      <c r="R128" s="25" t="s">
        <v>43</v>
      </c>
      <c r="S128" s="25" t="s">
        <v>112</v>
      </c>
      <c r="T128" s="55" t="n">
        <v>45719</v>
      </c>
      <c r="U128" s="25" t="s">
        <v>2178</v>
      </c>
    </row>
    <row r="129" customFormat="false" ht="13.5" hidden="false" customHeight="true" outlineLevel="0" collapsed="false">
      <c r="A129" s="22" t="s">
        <v>487</v>
      </c>
      <c r="B129" s="23" t="n">
        <v>10000</v>
      </c>
      <c r="C129" s="23" t="n">
        <v>0</v>
      </c>
      <c r="D129" s="85" t="n">
        <v>3</v>
      </c>
      <c r="E129" s="25" t="s">
        <v>622</v>
      </c>
      <c r="F129" s="25" t="s">
        <v>400</v>
      </c>
      <c r="G129" s="45" t="s">
        <v>623</v>
      </c>
      <c r="H129" s="45" t="s">
        <v>624</v>
      </c>
      <c r="I129" s="45" t="s">
        <v>625</v>
      </c>
      <c r="J129" s="45" t="s">
        <v>626</v>
      </c>
      <c r="K129" s="45" t="s">
        <v>627</v>
      </c>
      <c r="L129" s="45" t="s">
        <v>577</v>
      </c>
      <c r="M129" s="45" t="s">
        <v>628</v>
      </c>
      <c r="N129" s="45" t="s">
        <v>515</v>
      </c>
      <c r="O129" s="45" t="s">
        <v>40</v>
      </c>
      <c r="P129" s="25" t="s">
        <v>276</v>
      </c>
      <c r="Q129" s="86" t="s">
        <v>112</v>
      </c>
      <c r="R129" s="25" t="s">
        <v>2094</v>
      </c>
      <c r="S129" s="25" t="s">
        <v>112</v>
      </c>
      <c r="T129" s="55" t="n">
        <v>45663</v>
      </c>
      <c r="U129" s="25" t="s">
        <v>2179</v>
      </c>
    </row>
    <row r="130" customFormat="false" ht="13.5" hidden="false" customHeight="true" outlineLevel="0" collapsed="false">
      <c r="A130" s="22" t="s">
        <v>487</v>
      </c>
      <c r="B130" s="23" t="n">
        <v>1240000</v>
      </c>
      <c r="C130" s="23" t="n">
        <v>0</v>
      </c>
      <c r="D130" s="85" t="n">
        <v>3</v>
      </c>
      <c r="E130" s="25" t="s">
        <v>629</v>
      </c>
      <c r="F130" s="25" t="s">
        <v>400</v>
      </c>
      <c r="G130" s="45" t="s">
        <v>630</v>
      </c>
      <c r="H130" s="45" t="s">
        <v>631</v>
      </c>
      <c r="I130" s="45" t="s">
        <v>632</v>
      </c>
      <c r="J130" s="45" t="s">
        <v>633</v>
      </c>
      <c r="K130" s="45" t="s">
        <v>634</v>
      </c>
      <c r="L130" s="45" t="s">
        <v>577</v>
      </c>
      <c r="M130" s="45" t="s">
        <v>512</v>
      </c>
      <c r="N130" s="45" t="s">
        <v>515</v>
      </c>
      <c r="O130" s="45" t="s">
        <v>40</v>
      </c>
      <c r="P130" s="25" t="s">
        <v>276</v>
      </c>
      <c r="Q130" s="86" t="s">
        <v>112</v>
      </c>
      <c r="R130" s="25" t="s">
        <v>43</v>
      </c>
      <c r="S130" s="25" t="s">
        <v>112</v>
      </c>
      <c r="T130" s="55" t="n">
        <v>45663</v>
      </c>
      <c r="U130" s="25" t="s">
        <v>2180</v>
      </c>
    </row>
    <row r="131" customFormat="false" ht="13.5" hidden="false" customHeight="true" outlineLevel="0" collapsed="false">
      <c r="A131" s="22" t="s">
        <v>487</v>
      </c>
      <c r="B131" s="23" t="n">
        <v>30000</v>
      </c>
      <c r="C131" s="23" t="n">
        <v>0</v>
      </c>
      <c r="D131" s="85" t="n">
        <v>3</v>
      </c>
      <c r="E131" s="25" t="s">
        <v>635</v>
      </c>
      <c r="F131" s="25" t="s">
        <v>400</v>
      </c>
      <c r="G131" s="45" t="s">
        <v>636</v>
      </c>
      <c r="H131" s="45" t="s">
        <v>637</v>
      </c>
      <c r="I131" s="45" t="s">
        <v>638</v>
      </c>
      <c r="J131" s="45" t="s">
        <v>639</v>
      </c>
      <c r="K131" s="45" t="s">
        <v>640</v>
      </c>
      <c r="L131" s="45" t="s">
        <v>577</v>
      </c>
      <c r="M131" s="45" t="s">
        <v>512</v>
      </c>
      <c r="N131" s="45" t="s">
        <v>515</v>
      </c>
      <c r="O131" s="45" t="s">
        <v>40</v>
      </c>
      <c r="P131" s="25" t="s">
        <v>276</v>
      </c>
      <c r="Q131" s="86" t="s">
        <v>112</v>
      </c>
      <c r="R131" s="25" t="s">
        <v>43</v>
      </c>
      <c r="S131" s="25" t="s">
        <v>112</v>
      </c>
      <c r="T131" s="55" t="n">
        <v>45663</v>
      </c>
      <c r="U131" s="25" t="s">
        <v>2181</v>
      </c>
    </row>
    <row r="132" customFormat="false" ht="13.5" hidden="false" customHeight="true" outlineLevel="0" collapsed="false">
      <c r="A132" s="22" t="s">
        <v>641</v>
      </c>
      <c r="B132" s="23" t="n">
        <v>0</v>
      </c>
      <c r="C132" s="23" t="n">
        <v>80739.0893</v>
      </c>
      <c r="D132" s="85" t="n">
        <v>1</v>
      </c>
      <c r="E132" s="25" t="s">
        <v>642</v>
      </c>
      <c r="F132" s="25" t="s">
        <v>144</v>
      </c>
      <c r="G132" s="45" t="s">
        <v>643</v>
      </c>
      <c r="H132" s="45" t="s">
        <v>644</v>
      </c>
      <c r="I132" s="45" t="s">
        <v>645</v>
      </c>
      <c r="J132" s="45" t="s">
        <v>646</v>
      </c>
      <c r="K132" s="45" t="s">
        <v>647</v>
      </c>
      <c r="L132" s="45" t="s">
        <v>40</v>
      </c>
      <c r="M132" s="45" t="s">
        <v>40</v>
      </c>
      <c r="N132" s="45" t="s">
        <v>40</v>
      </c>
      <c r="O132" s="45" t="s">
        <v>40</v>
      </c>
      <c r="P132" s="25" t="s">
        <v>41</v>
      </c>
      <c r="Q132" s="86" t="s">
        <v>648</v>
      </c>
      <c r="R132" s="25" t="s">
        <v>43</v>
      </c>
      <c r="S132" s="25" t="s">
        <v>44</v>
      </c>
      <c r="T132" s="55" t="n">
        <v>45658</v>
      </c>
      <c r="U132" s="25" t="s">
        <v>2182</v>
      </c>
    </row>
    <row r="133" customFormat="false" ht="13.5" hidden="false" customHeight="true" outlineLevel="0" collapsed="false">
      <c r="A133" s="22" t="s">
        <v>641</v>
      </c>
      <c r="B133" s="23" t="n">
        <v>0</v>
      </c>
      <c r="C133" s="23" t="n">
        <v>80739.0893</v>
      </c>
      <c r="D133" s="85" t="n">
        <v>1</v>
      </c>
      <c r="E133" s="25" t="s">
        <v>649</v>
      </c>
      <c r="F133" s="25" t="s">
        <v>144</v>
      </c>
      <c r="G133" s="45" t="s">
        <v>650</v>
      </c>
      <c r="H133" s="45" t="s">
        <v>651</v>
      </c>
      <c r="I133" s="45" t="s">
        <v>645</v>
      </c>
      <c r="J133" s="45" t="s">
        <v>652</v>
      </c>
      <c r="K133" s="45" t="s">
        <v>653</v>
      </c>
      <c r="L133" s="45" t="s">
        <v>654</v>
      </c>
      <c r="M133" s="45" t="s">
        <v>40</v>
      </c>
      <c r="N133" s="45" t="s">
        <v>40</v>
      </c>
      <c r="O133" s="45" t="s">
        <v>40</v>
      </c>
      <c r="P133" s="25" t="s">
        <v>41</v>
      </c>
      <c r="Q133" s="86" t="s">
        <v>655</v>
      </c>
      <c r="R133" s="25" t="s">
        <v>43</v>
      </c>
      <c r="S133" s="25" t="s">
        <v>44</v>
      </c>
      <c r="T133" s="55" t="n">
        <v>45658</v>
      </c>
      <c r="U133" s="25" t="s">
        <v>2183</v>
      </c>
    </row>
    <row r="134" customFormat="false" ht="13.5" hidden="false" customHeight="true" outlineLevel="0" collapsed="false">
      <c r="A134" s="22" t="s">
        <v>641</v>
      </c>
      <c r="B134" s="23" t="n">
        <v>0</v>
      </c>
      <c r="C134" s="23" t="n">
        <v>2489.832</v>
      </c>
      <c r="D134" s="85" t="n">
        <v>1</v>
      </c>
      <c r="E134" s="87" t="s">
        <v>656</v>
      </c>
      <c r="F134" s="25" t="s">
        <v>163</v>
      </c>
      <c r="G134" s="45" t="s">
        <v>657</v>
      </c>
      <c r="H134" s="45" t="s">
        <v>658</v>
      </c>
      <c r="I134" s="45" t="s">
        <v>645</v>
      </c>
      <c r="J134" s="45" t="s">
        <v>659</v>
      </c>
      <c r="K134" s="45" t="s">
        <v>660</v>
      </c>
      <c r="L134" s="45" t="s">
        <v>661</v>
      </c>
      <c r="M134" s="45" t="s">
        <v>40</v>
      </c>
      <c r="N134" s="45" t="s">
        <v>40</v>
      </c>
      <c r="O134" s="45" t="s">
        <v>40</v>
      </c>
      <c r="P134" s="25" t="s">
        <v>41</v>
      </c>
      <c r="Q134" s="86" t="s">
        <v>662</v>
      </c>
      <c r="R134" s="25" t="s">
        <v>43</v>
      </c>
      <c r="S134" s="25" t="s">
        <v>44</v>
      </c>
      <c r="T134" s="55" t="n">
        <v>45658</v>
      </c>
      <c r="U134" s="25" t="s">
        <v>2184</v>
      </c>
    </row>
    <row r="135" customFormat="false" ht="13.5" hidden="false" customHeight="true" outlineLevel="0" collapsed="false">
      <c r="A135" s="22" t="s">
        <v>641</v>
      </c>
      <c r="B135" s="23" t="n">
        <v>0</v>
      </c>
      <c r="C135" s="23" t="n">
        <v>13120.7364</v>
      </c>
      <c r="D135" s="85" t="n">
        <v>1</v>
      </c>
      <c r="E135" s="25" t="s">
        <v>663</v>
      </c>
      <c r="F135" s="25" t="s">
        <v>31</v>
      </c>
      <c r="G135" s="45" t="s">
        <v>664</v>
      </c>
      <c r="H135" s="45" t="s">
        <v>665</v>
      </c>
      <c r="I135" s="45" t="s">
        <v>645</v>
      </c>
      <c r="J135" s="45" t="s">
        <v>666</v>
      </c>
      <c r="K135" s="45" t="s">
        <v>667</v>
      </c>
      <c r="L135" s="45" t="s">
        <v>668</v>
      </c>
      <c r="M135" s="45" t="s">
        <v>40</v>
      </c>
      <c r="N135" s="45" t="s">
        <v>40</v>
      </c>
      <c r="O135" s="45" t="s">
        <v>40</v>
      </c>
      <c r="P135" s="25" t="s">
        <v>41</v>
      </c>
      <c r="Q135" s="86" t="s">
        <v>669</v>
      </c>
      <c r="R135" s="25" t="s">
        <v>43</v>
      </c>
      <c r="S135" s="25" t="s">
        <v>44</v>
      </c>
      <c r="T135" s="55" t="n">
        <v>45658</v>
      </c>
      <c r="U135" s="25" t="s">
        <v>2185</v>
      </c>
    </row>
    <row r="136" customFormat="false" ht="13.5" hidden="false" customHeight="true" outlineLevel="0" collapsed="false">
      <c r="A136" s="22" t="s">
        <v>641</v>
      </c>
      <c r="B136" s="23" t="n">
        <v>0</v>
      </c>
      <c r="C136" s="23" t="n">
        <v>21446.1937</v>
      </c>
      <c r="D136" s="85" t="n">
        <v>1</v>
      </c>
      <c r="E136" s="25" t="s">
        <v>670</v>
      </c>
      <c r="F136" s="25" t="s">
        <v>144</v>
      </c>
      <c r="G136" s="45" t="s">
        <v>671</v>
      </c>
      <c r="H136" s="45" t="s">
        <v>672</v>
      </c>
      <c r="I136" s="45" t="s">
        <v>673</v>
      </c>
      <c r="J136" s="45" t="s">
        <v>674</v>
      </c>
      <c r="K136" s="45" t="s">
        <v>675</v>
      </c>
      <c r="L136" s="45" t="s">
        <v>676</v>
      </c>
      <c r="M136" s="45" t="s">
        <v>40</v>
      </c>
      <c r="N136" s="45" t="s">
        <v>40</v>
      </c>
      <c r="O136" s="45" t="s">
        <v>40</v>
      </c>
      <c r="P136" s="25" t="s">
        <v>41</v>
      </c>
      <c r="Q136" s="86" t="s">
        <v>677</v>
      </c>
      <c r="R136" s="25" t="s">
        <v>43</v>
      </c>
      <c r="S136" s="25" t="s">
        <v>44</v>
      </c>
      <c r="T136" s="55" t="n">
        <v>45658</v>
      </c>
      <c r="U136" s="25" t="s">
        <v>2186</v>
      </c>
    </row>
    <row r="137" customFormat="false" ht="13.5" hidden="false" customHeight="true" outlineLevel="0" collapsed="false">
      <c r="A137" s="22" t="s">
        <v>641</v>
      </c>
      <c r="B137" s="23" t="n">
        <v>0</v>
      </c>
      <c r="C137" s="23" t="n">
        <v>102932.6387</v>
      </c>
      <c r="D137" s="85" t="n">
        <v>1</v>
      </c>
      <c r="E137" s="25" t="s">
        <v>678</v>
      </c>
      <c r="F137" s="25" t="s">
        <v>194</v>
      </c>
      <c r="G137" s="45" t="s">
        <v>679</v>
      </c>
      <c r="H137" s="45" t="s">
        <v>680</v>
      </c>
      <c r="I137" s="45" t="s">
        <v>681</v>
      </c>
      <c r="J137" s="45" t="s">
        <v>682</v>
      </c>
      <c r="K137" s="45" t="s">
        <v>112</v>
      </c>
      <c r="L137" s="45" t="s">
        <v>683</v>
      </c>
      <c r="M137" s="45" t="s">
        <v>40</v>
      </c>
      <c r="N137" s="45" t="s">
        <v>40</v>
      </c>
      <c r="O137" s="45" t="s">
        <v>40</v>
      </c>
      <c r="P137" s="25" t="s">
        <v>41</v>
      </c>
      <c r="Q137" s="86" t="s">
        <v>684</v>
      </c>
      <c r="R137" s="25" t="s">
        <v>43</v>
      </c>
      <c r="S137" s="25" t="s">
        <v>44</v>
      </c>
      <c r="T137" s="55" t="n">
        <v>45658</v>
      </c>
      <c r="U137" s="25" t="s">
        <v>2187</v>
      </c>
    </row>
    <row r="138" customFormat="false" ht="13.5" hidden="false" customHeight="true" outlineLevel="0" collapsed="false">
      <c r="A138" s="22" t="s">
        <v>641</v>
      </c>
      <c r="B138" s="23" t="n">
        <v>0</v>
      </c>
      <c r="C138" s="23" t="n">
        <v>72527.8547</v>
      </c>
      <c r="D138" s="85" t="n">
        <v>1</v>
      </c>
      <c r="E138" s="25" t="s">
        <v>685</v>
      </c>
      <c r="F138" s="25" t="s">
        <v>163</v>
      </c>
      <c r="G138" s="45" t="s">
        <v>163</v>
      </c>
      <c r="H138" s="45" t="s">
        <v>686</v>
      </c>
      <c r="I138" s="45" t="s">
        <v>687</v>
      </c>
      <c r="J138" s="45" t="s">
        <v>688</v>
      </c>
      <c r="K138" s="45" t="s">
        <v>689</v>
      </c>
      <c r="L138" s="45" t="s">
        <v>690</v>
      </c>
      <c r="M138" s="45" t="s">
        <v>691</v>
      </c>
      <c r="N138" s="45" t="s">
        <v>40</v>
      </c>
      <c r="O138" s="45" t="s">
        <v>40</v>
      </c>
      <c r="P138" s="25" t="s">
        <v>41</v>
      </c>
      <c r="Q138" s="86" t="s">
        <v>692</v>
      </c>
      <c r="R138" s="25" t="s">
        <v>43</v>
      </c>
      <c r="S138" s="25" t="s">
        <v>44</v>
      </c>
      <c r="T138" s="55" t="n">
        <v>45658</v>
      </c>
      <c r="U138" s="25" t="s">
        <v>2188</v>
      </c>
    </row>
    <row r="139" customFormat="false" ht="13.5" hidden="false" customHeight="true" outlineLevel="0" collapsed="false">
      <c r="A139" s="22" t="s">
        <v>641</v>
      </c>
      <c r="B139" s="23" t="n">
        <v>0</v>
      </c>
      <c r="C139" s="23" t="n">
        <v>24507.0587</v>
      </c>
      <c r="D139" s="85" t="n">
        <v>1</v>
      </c>
      <c r="E139" s="25" t="s">
        <v>693</v>
      </c>
      <c r="F139" s="25" t="s">
        <v>179</v>
      </c>
      <c r="G139" s="45" t="s">
        <v>694</v>
      </c>
      <c r="H139" s="45" t="s">
        <v>695</v>
      </c>
      <c r="I139" s="45" t="s">
        <v>696</v>
      </c>
      <c r="J139" s="45" t="s">
        <v>697</v>
      </c>
      <c r="K139" s="45" t="s">
        <v>698</v>
      </c>
      <c r="L139" s="45" t="s">
        <v>40</v>
      </c>
      <c r="M139" s="45" t="s">
        <v>40</v>
      </c>
      <c r="N139" s="45" t="s">
        <v>40</v>
      </c>
      <c r="O139" s="45" t="s">
        <v>40</v>
      </c>
      <c r="P139" s="25" t="s">
        <v>41</v>
      </c>
      <c r="Q139" s="86" t="s">
        <v>699</v>
      </c>
      <c r="R139" s="25" t="s">
        <v>43</v>
      </c>
      <c r="S139" s="25" t="s">
        <v>44</v>
      </c>
      <c r="T139" s="55" t="n">
        <v>45658</v>
      </c>
      <c r="U139" s="25" t="s">
        <v>2189</v>
      </c>
    </row>
    <row r="140" customFormat="false" ht="13.5" hidden="false" customHeight="true" outlineLevel="0" collapsed="false">
      <c r="A140" s="22" t="s">
        <v>641</v>
      </c>
      <c r="B140" s="23" t="n">
        <v>200000</v>
      </c>
      <c r="C140" s="23" t="n">
        <v>0</v>
      </c>
      <c r="D140" s="85" t="n">
        <v>3</v>
      </c>
      <c r="E140" s="25" t="s">
        <v>700</v>
      </c>
      <c r="F140" s="25" t="s">
        <v>267</v>
      </c>
      <c r="G140" s="45" t="s">
        <v>701</v>
      </c>
      <c r="H140" s="45" t="s">
        <v>702</v>
      </c>
      <c r="I140" s="45" t="s">
        <v>703</v>
      </c>
      <c r="J140" s="45" t="s">
        <v>704</v>
      </c>
      <c r="K140" s="45" t="s">
        <v>705</v>
      </c>
      <c r="L140" s="45" t="s">
        <v>706</v>
      </c>
      <c r="M140" s="45" t="s">
        <v>707</v>
      </c>
      <c r="N140" s="45" t="s">
        <v>40</v>
      </c>
      <c r="O140" s="45" t="s">
        <v>40</v>
      </c>
      <c r="P140" s="25" t="s">
        <v>276</v>
      </c>
      <c r="Q140" s="86" t="s">
        <v>112</v>
      </c>
      <c r="R140" s="25" t="s">
        <v>2094</v>
      </c>
      <c r="S140" s="25" t="s">
        <v>708</v>
      </c>
      <c r="T140" s="55" t="n">
        <v>45717</v>
      </c>
      <c r="U140" s="25" t="s">
        <v>2190</v>
      </c>
    </row>
    <row r="141" customFormat="false" ht="13.5" hidden="false" customHeight="true" outlineLevel="0" collapsed="false">
      <c r="A141" s="22" t="s">
        <v>641</v>
      </c>
      <c r="B141" s="23" t="n">
        <v>17274.89</v>
      </c>
      <c r="C141" s="23" t="n">
        <v>0</v>
      </c>
      <c r="D141" s="85" t="n">
        <v>3</v>
      </c>
      <c r="E141" s="25" t="s">
        <v>700</v>
      </c>
      <c r="F141" s="25" t="s">
        <v>267</v>
      </c>
      <c r="G141" s="45" t="s">
        <v>701</v>
      </c>
      <c r="H141" s="45" t="s">
        <v>709</v>
      </c>
      <c r="I141" s="45" t="s">
        <v>710</v>
      </c>
      <c r="J141" s="45" t="s">
        <v>711</v>
      </c>
      <c r="K141" s="45" t="s">
        <v>112</v>
      </c>
      <c r="L141" s="45" t="s">
        <v>676</v>
      </c>
      <c r="M141" s="45" t="s">
        <v>712</v>
      </c>
      <c r="N141" s="45" t="s">
        <v>40</v>
      </c>
      <c r="O141" s="45" t="s">
        <v>40</v>
      </c>
      <c r="P141" s="25" t="s">
        <v>276</v>
      </c>
      <c r="Q141" s="86" t="s">
        <v>713</v>
      </c>
      <c r="R141" s="25" t="s">
        <v>43</v>
      </c>
      <c r="S141" s="25" t="s">
        <v>44</v>
      </c>
      <c r="T141" s="55" t="n">
        <v>45658</v>
      </c>
      <c r="U141" s="25" t="s">
        <v>2191</v>
      </c>
    </row>
    <row r="142" customFormat="false" ht="13.5" hidden="false" customHeight="true" outlineLevel="0" collapsed="false">
      <c r="A142" s="22" t="s">
        <v>641</v>
      </c>
      <c r="B142" s="23" t="n">
        <v>2000000</v>
      </c>
      <c r="C142" s="23" t="n">
        <v>0</v>
      </c>
      <c r="D142" s="85" t="n">
        <v>3</v>
      </c>
      <c r="E142" s="25" t="s">
        <v>714</v>
      </c>
      <c r="F142" s="25" t="s">
        <v>400</v>
      </c>
      <c r="G142" s="45" t="s">
        <v>715</v>
      </c>
      <c r="H142" s="45" t="s">
        <v>716</v>
      </c>
      <c r="I142" s="45" t="s">
        <v>717</v>
      </c>
      <c r="J142" s="45" t="s">
        <v>718</v>
      </c>
      <c r="K142" s="45" t="s">
        <v>719</v>
      </c>
      <c r="L142" s="45" t="s">
        <v>402</v>
      </c>
      <c r="M142" s="45" t="s">
        <v>720</v>
      </c>
      <c r="N142" s="45" t="s">
        <v>515</v>
      </c>
      <c r="O142" s="45" t="s">
        <v>40</v>
      </c>
      <c r="P142" s="25" t="s">
        <v>276</v>
      </c>
      <c r="Q142" s="86" t="s">
        <v>112</v>
      </c>
      <c r="R142" s="25" t="s">
        <v>2094</v>
      </c>
      <c r="S142" s="25" t="s">
        <v>708</v>
      </c>
      <c r="T142" s="55" t="n">
        <v>45809</v>
      </c>
      <c r="U142" s="25" t="s">
        <v>2192</v>
      </c>
    </row>
    <row r="143" customFormat="false" ht="13.5" hidden="false" customHeight="true" outlineLevel="0" collapsed="false">
      <c r="A143" s="22" t="s">
        <v>641</v>
      </c>
      <c r="B143" s="23" t="n">
        <v>350000</v>
      </c>
      <c r="C143" s="23" t="n">
        <v>0</v>
      </c>
      <c r="D143" s="85" t="n">
        <v>3</v>
      </c>
      <c r="E143" s="25" t="s">
        <v>714</v>
      </c>
      <c r="F143" s="25" t="s">
        <v>400</v>
      </c>
      <c r="G143" s="45" t="s">
        <v>721</v>
      </c>
      <c r="H143" s="45" t="s">
        <v>722</v>
      </c>
      <c r="I143" s="45" t="s">
        <v>717</v>
      </c>
      <c r="J143" s="45" t="s">
        <v>723</v>
      </c>
      <c r="K143" s="45" t="s">
        <v>724</v>
      </c>
      <c r="L143" s="45" t="s">
        <v>40</v>
      </c>
      <c r="M143" s="45" t="s">
        <v>40</v>
      </c>
      <c r="N143" s="45" t="s">
        <v>40</v>
      </c>
      <c r="O143" s="45" t="s">
        <v>40</v>
      </c>
      <c r="P143" s="25" t="s">
        <v>276</v>
      </c>
      <c r="Q143" s="86" t="s">
        <v>112</v>
      </c>
      <c r="R143" s="25" t="s">
        <v>2094</v>
      </c>
      <c r="S143" s="25" t="s">
        <v>112</v>
      </c>
      <c r="T143" s="55" t="n">
        <v>45717</v>
      </c>
      <c r="U143" s="25" t="s">
        <v>2193</v>
      </c>
    </row>
    <row r="144" customFormat="false" ht="13.5" hidden="false" customHeight="true" outlineLevel="0" collapsed="false">
      <c r="A144" s="22" t="s">
        <v>641</v>
      </c>
      <c r="B144" s="23" t="n">
        <v>0</v>
      </c>
      <c r="C144" s="23" t="n">
        <v>0</v>
      </c>
      <c r="D144" s="85" t="n">
        <v>3</v>
      </c>
      <c r="E144" s="25" t="s">
        <v>714</v>
      </c>
      <c r="F144" s="25" t="s">
        <v>400</v>
      </c>
      <c r="G144" s="45" t="s">
        <v>725</v>
      </c>
      <c r="H144" s="45" t="s">
        <v>726</v>
      </c>
      <c r="I144" s="45" t="s">
        <v>727</v>
      </c>
      <c r="J144" s="45" t="s">
        <v>728</v>
      </c>
      <c r="K144" s="45" t="s">
        <v>729</v>
      </c>
      <c r="L144" s="45" t="s">
        <v>40</v>
      </c>
      <c r="M144" s="45" t="s">
        <v>40</v>
      </c>
      <c r="N144" s="45" t="s">
        <v>40</v>
      </c>
      <c r="O144" s="45" t="s">
        <v>40</v>
      </c>
      <c r="P144" s="25" t="s">
        <v>276</v>
      </c>
      <c r="Q144" s="86" t="s">
        <v>112</v>
      </c>
      <c r="R144" s="25" t="s">
        <v>2094</v>
      </c>
      <c r="S144" s="25" t="s">
        <v>708</v>
      </c>
      <c r="T144" s="55" t="n">
        <v>45717</v>
      </c>
      <c r="U144" s="25" t="s">
        <v>2194</v>
      </c>
    </row>
    <row r="145" customFormat="false" ht="13.5" hidden="false" customHeight="true" outlineLevel="0" collapsed="false">
      <c r="A145" s="22" t="s">
        <v>641</v>
      </c>
      <c r="B145" s="23" t="n">
        <v>0</v>
      </c>
      <c r="C145" s="23" t="n">
        <v>0</v>
      </c>
      <c r="D145" s="85" t="n">
        <v>3</v>
      </c>
      <c r="E145" s="25" t="s">
        <v>714</v>
      </c>
      <c r="F145" s="25" t="s">
        <v>400</v>
      </c>
      <c r="G145" s="45" t="s">
        <v>730</v>
      </c>
      <c r="H145" s="45" t="s">
        <v>731</v>
      </c>
      <c r="I145" s="45" t="s">
        <v>717</v>
      </c>
      <c r="J145" s="45" t="s">
        <v>732</v>
      </c>
      <c r="K145" s="45" t="s">
        <v>733</v>
      </c>
      <c r="L145" s="45" t="s">
        <v>734</v>
      </c>
      <c r="M145" s="45" t="s">
        <v>40</v>
      </c>
      <c r="N145" s="45" t="s">
        <v>40</v>
      </c>
      <c r="O145" s="45" t="s">
        <v>40</v>
      </c>
      <c r="P145" s="25" t="s">
        <v>276</v>
      </c>
      <c r="Q145" s="86" t="s">
        <v>112</v>
      </c>
      <c r="R145" s="25" t="s">
        <v>2094</v>
      </c>
      <c r="S145" s="25" t="s">
        <v>112</v>
      </c>
      <c r="T145" s="55" t="n">
        <v>45717</v>
      </c>
      <c r="U145" s="25" t="s">
        <v>2195</v>
      </c>
    </row>
    <row r="146" customFormat="false" ht="13.5" hidden="false" customHeight="true" outlineLevel="0" collapsed="false">
      <c r="A146" s="22" t="s">
        <v>641</v>
      </c>
      <c r="B146" s="23" t="n">
        <v>0</v>
      </c>
      <c r="C146" s="23" t="n">
        <v>0</v>
      </c>
      <c r="D146" s="85" t="n">
        <v>3</v>
      </c>
      <c r="E146" s="25" t="s">
        <v>714</v>
      </c>
      <c r="F146" s="25" t="s">
        <v>400</v>
      </c>
      <c r="G146" s="45" t="s">
        <v>735</v>
      </c>
      <c r="H146" s="45" t="s">
        <v>736</v>
      </c>
      <c r="I146" s="45" t="s">
        <v>717</v>
      </c>
      <c r="J146" s="45" t="s">
        <v>737</v>
      </c>
      <c r="K146" s="45" t="s">
        <v>738</v>
      </c>
      <c r="L146" s="45" t="s">
        <v>654</v>
      </c>
      <c r="M146" s="45" t="s">
        <v>40</v>
      </c>
      <c r="N146" s="45" t="s">
        <v>40</v>
      </c>
      <c r="O146" s="45" t="s">
        <v>40</v>
      </c>
      <c r="P146" s="25" t="s">
        <v>276</v>
      </c>
      <c r="Q146" s="86" t="s">
        <v>112</v>
      </c>
      <c r="R146" s="25" t="s">
        <v>2094</v>
      </c>
      <c r="S146" s="25" t="s">
        <v>112</v>
      </c>
      <c r="T146" s="55" t="n">
        <v>45717</v>
      </c>
      <c r="U146" s="25" t="s">
        <v>2196</v>
      </c>
    </row>
    <row r="147" customFormat="false" ht="13.5" hidden="false" customHeight="true" outlineLevel="0" collapsed="false">
      <c r="A147" s="22" t="s">
        <v>739</v>
      </c>
      <c r="B147" s="23" t="n">
        <v>0</v>
      </c>
      <c r="C147" s="23" t="n">
        <v>10000</v>
      </c>
      <c r="D147" s="85" t="n">
        <v>1</v>
      </c>
      <c r="E147" s="25" t="s">
        <v>740</v>
      </c>
      <c r="F147" s="25" t="s">
        <v>163</v>
      </c>
      <c r="G147" s="45" t="s">
        <v>741</v>
      </c>
      <c r="H147" s="45" t="s">
        <v>742</v>
      </c>
      <c r="I147" s="45" t="s">
        <v>743</v>
      </c>
      <c r="J147" s="45" t="s">
        <v>744</v>
      </c>
      <c r="K147" s="45" t="s">
        <v>745</v>
      </c>
      <c r="L147" s="45" t="s">
        <v>746</v>
      </c>
      <c r="M147" s="45" t="s">
        <v>747</v>
      </c>
      <c r="N147" s="45" t="s">
        <v>748</v>
      </c>
      <c r="O147" s="45" t="s">
        <v>749</v>
      </c>
      <c r="P147" s="25" t="s">
        <v>41</v>
      </c>
      <c r="Q147" s="86" t="s">
        <v>750</v>
      </c>
      <c r="R147" s="25" t="s">
        <v>43</v>
      </c>
      <c r="S147" s="25" t="s">
        <v>44</v>
      </c>
      <c r="T147" s="55" t="n">
        <v>45658</v>
      </c>
      <c r="U147" s="25" t="s">
        <v>2197</v>
      </c>
    </row>
    <row r="148" customFormat="false" ht="13.5" hidden="false" customHeight="true" outlineLevel="0" collapsed="false">
      <c r="A148" s="22" t="s">
        <v>739</v>
      </c>
      <c r="B148" s="23" t="n">
        <v>0</v>
      </c>
      <c r="C148" s="23" t="n">
        <v>7000</v>
      </c>
      <c r="D148" s="85" t="n">
        <v>1</v>
      </c>
      <c r="E148" s="25" t="s">
        <v>751</v>
      </c>
      <c r="F148" s="25" t="s">
        <v>163</v>
      </c>
      <c r="G148" s="45" t="s">
        <v>752</v>
      </c>
      <c r="H148" s="45" t="s">
        <v>753</v>
      </c>
      <c r="I148" s="45" t="s">
        <v>754</v>
      </c>
      <c r="J148" s="45" t="s">
        <v>755</v>
      </c>
      <c r="K148" s="45" t="s">
        <v>756</v>
      </c>
      <c r="L148" s="45" t="s">
        <v>757</v>
      </c>
      <c r="M148" s="45" t="s">
        <v>758</v>
      </c>
      <c r="N148" s="45" t="s">
        <v>759</v>
      </c>
      <c r="O148" s="45" t="s">
        <v>749</v>
      </c>
      <c r="P148" s="25" t="s">
        <v>41</v>
      </c>
      <c r="Q148" s="86" t="s">
        <v>760</v>
      </c>
      <c r="R148" s="25" t="s">
        <v>43</v>
      </c>
      <c r="S148" s="25" t="s">
        <v>44</v>
      </c>
      <c r="T148" s="55" t="n">
        <v>45658</v>
      </c>
      <c r="U148" s="25" t="s">
        <v>2198</v>
      </c>
    </row>
    <row r="149" customFormat="false" ht="13.5" hidden="false" customHeight="true" outlineLevel="0" collapsed="false">
      <c r="A149" s="22" t="s">
        <v>739</v>
      </c>
      <c r="B149" s="23" t="n">
        <v>0</v>
      </c>
      <c r="C149" s="23" t="n">
        <v>9000</v>
      </c>
      <c r="D149" s="85" t="n">
        <v>1</v>
      </c>
      <c r="E149" s="25" t="s">
        <v>761</v>
      </c>
      <c r="F149" s="25" t="s">
        <v>31</v>
      </c>
      <c r="G149" s="45" t="s">
        <v>762</v>
      </c>
      <c r="H149" s="45" t="s">
        <v>763</v>
      </c>
      <c r="I149" s="45" t="s">
        <v>764</v>
      </c>
      <c r="J149" s="45" t="s">
        <v>765</v>
      </c>
      <c r="K149" s="45" t="s">
        <v>766</v>
      </c>
      <c r="L149" s="45" t="s">
        <v>767</v>
      </c>
      <c r="M149" s="45" t="s">
        <v>768</v>
      </c>
      <c r="N149" s="45" t="s">
        <v>769</v>
      </c>
      <c r="O149" s="45" t="s">
        <v>749</v>
      </c>
      <c r="P149" s="25" t="s">
        <v>41</v>
      </c>
      <c r="Q149" s="86" t="s">
        <v>770</v>
      </c>
      <c r="R149" s="25" t="s">
        <v>43</v>
      </c>
      <c r="S149" s="25" t="s">
        <v>44</v>
      </c>
      <c r="T149" s="55" t="n">
        <v>45717</v>
      </c>
      <c r="U149" s="25" t="s">
        <v>2199</v>
      </c>
    </row>
    <row r="150" customFormat="false" ht="13.5" hidden="false" customHeight="true" outlineLevel="0" collapsed="false">
      <c r="A150" s="22" t="s">
        <v>739</v>
      </c>
      <c r="B150" s="23" t="n">
        <v>26558.2137</v>
      </c>
      <c r="C150" s="23" t="n">
        <v>8505.5563</v>
      </c>
      <c r="D150" s="85" t="n">
        <v>1</v>
      </c>
      <c r="E150" s="25" t="s">
        <v>771</v>
      </c>
      <c r="F150" s="25" t="s">
        <v>144</v>
      </c>
      <c r="G150" s="45" t="s">
        <v>772</v>
      </c>
      <c r="H150" s="45" t="s">
        <v>773</v>
      </c>
      <c r="I150" s="45" t="s">
        <v>774</v>
      </c>
      <c r="J150" s="45" t="s">
        <v>775</v>
      </c>
      <c r="K150" s="45" t="s">
        <v>776</v>
      </c>
      <c r="L150" s="45" t="s">
        <v>777</v>
      </c>
      <c r="M150" s="45" t="s">
        <v>778</v>
      </c>
      <c r="N150" s="45" t="s">
        <v>759</v>
      </c>
      <c r="O150" s="45" t="s">
        <v>749</v>
      </c>
      <c r="P150" s="25" t="s">
        <v>41</v>
      </c>
      <c r="Q150" s="86" t="s">
        <v>779</v>
      </c>
      <c r="R150" s="25" t="s">
        <v>43</v>
      </c>
      <c r="S150" s="25" t="s">
        <v>44</v>
      </c>
      <c r="T150" s="55" t="n">
        <v>45658</v>
      </c>
      <c r="U150" s="25" t="s">
        <v>2200</v>
      </c>
    </row>
    <row r="151" customFormat="false" ht="13.5" hidden="false" customHeight="true" outlineLevel="0" collapsed="false">
      <c r="A151" s="22" t="s">
        <v>739</v>
      </c>
      <c r="B151" s="23" t="n">
        <v>66000</v>
      </c>
      <c r="C151" s="23"/>
      <c r="D151" s="85" t="n">
        <v>1</v>
      </c>
      <c r="E151" s="25" t="s">
        <v>780</v>
      </c>
      <c r="F151" s="25" t="s">
        <v>144</v>
      </c>
      <c r="G151" s="45" t="s">
        <v>781</v>
      </c>
      <c r="H151" s="45" t="s">
        <v>782</v>
      </c>
      <c r="I151" s="45" t="s">
        <v>783</v>
      </c>
      <c r="J151" s="45" t="s">
        <v>784</v>
      </c>
      <c r="K151" s="45" t="s">
        <v>785</v>
      </c>
      <c r="L151" s="45" t="s">
        <v>786</v>
      </c>
      <c r="M151" s="45" t="s">
        <v>787</v>
      </c>
      <c r="N151" s="45" t="s">
        <v>788</v>
      </c>
      <c r="O151" s="45" t="s">
        <v>749</v>
      </c>
      <c r="P151" s="25" t="s">
        <v>41</v>
      </c>
      <c r="Q151" s="86" t="s">
        <v>789</v>
      </c>
      <c r="R151" s="25" t="s">
        <v>43</v>
      </c>
      <c r="S151" s="25" t="s">
        <v>44</v>
      </c>
      <c r="T151" s="55" t="n">
        <v>45658</v>
      </c>
      <c r="U151" s="25" t="s">
        <v>2201</v>
      </c>
    </row>
    <row r="152" customFormat="false" ht="13.5" hidden="false" customHeight="true" outlineLevel="0" collapsed="false">
      <c r="A152" s="22" t="s">
        <v>739</v>
      </c>
      <c r="B152" s="23" t="n">
        <v>348527.76</v>
      </c>
      <c r="C152" s="23" t="n">
        <v>209472.24</v>
      </c>
      <c r="D152" s="85" t="n">
        <v>1</v>
      </c>
      <c r="E152" s="25" t="s">
        <v>790</v>
      </c>
      <c r="F152" s="25" t="s">
        <v>144</v>
      </c>
      <c r="G152" s="45" t="s">
        <v>791</v>
      </c>
      <c r="H152" s="45" t="s">
        <v>792</v>
      </c>
      <c r="I152" s="45" t="s">
        <v>793</v>
      </c>
      <c r="J152" s="45" t="s">
        <v>794</v>
      </c>
      <c r="K152" s="45" t="s">
        <v>795</v>
      </c>
      <c r="L152" s="45" t="s">
        <v>786</v>
      </c>
      <c r="M152" s="45" t="s">
        <v>787</v>
      </c>
      <c r="N152" s="45" t="s">
        <v>788</v>
      </c>
      <c r="O152" s="45" t="s">
        <v>749</v>
      </c>
      <c r="P152" s="25" t="s">
        <v>41</v>
      </c>
      <c r="Q152" s="86" t="s">
        <v>796</v>
      </c>
      <c r="R152" s="25" t="s">
        <v>43</v>
      </c>
      <c r="S152" s="25" t="s">
        <v>44</v>
      </c>
      <c r="T152" s="55" t="n">
        <v>45717</v>
      </c>
      <c r="U152" s="25" t="s">
        <v>2202</v>
      </c>
    </row>
    <row r="153" customFormat="false" ht="13.5" hidden="false" customHeight="true" outlineLevel="0" collapsed="false">
      <c r="A153" s="22" t="s">
        <v>739</v>
      </c>
      <c r="B153" s="23" t="n">
        <v>56308.25</v>
      </c>
      <c r="C153" s="23" t="n">
        <v>102835.46</v>
      </c>
      <c r="D153" s="85" t="n">
        <v>3</v>
      </c>
      <c r="E153" s="25" t="s">
        <v>790</v>
      </c>
      <c r="F153" s="25" t="s">
        <v>144</v>
      </c>
      <c r="G153" s="45" t="s">
        <v>801</v>
      </c>
      <c r="H153" s="45" t="s">
        <v>802</v>
      </c>
      <c r="I153" s="45" t="s">
        <v>803</v>
      </c>
      <c r="J153" s="45" t="s">
        <v>804</v>
      </c>
      <c r="K153" s="45" t="s">
        <v>805</v>
      </c>
      <c r="L153" s="45" t="s">
        <v>806</v>
      </c>
      <c r="M153" s="45" t="s">
        <v>807</v>
      </c>
      <c r="N153" s="45" t="s">
        <v>759</v>
      </c>
      <c r="O153" s="45" t="s">
        <v>749</v>
      </c>
      <c r="P153" s="25" t="s">
        <v>276</v>
      </c>
      <c r="Q153" s="86" t="s">
        <v>796</v>
      </c>
      <c r="R153" s="25" t="s">
        <v>43</v>
      </c>
      <c r="S153" s="25" t="s">
        <v>44</v>
      </c>
      <c r="T153" s="55" t="n">
        <v>45658</v>
      </c>
      <c r="U153" s="25" t="s">
        <v>2203</v>
      </c>
    </row>
    <row r="154" customFormat="false" ht="13.5" hidden="false" customHeight="true" outlineLevel="0" collapsed="false">
      <c r="A154" s="22" t="s">
        <v>739</v>
      </c>
      <c r="B154" s="23" t="n">
        <v>558000</v>
      </c>
      <c r="C154" s="23" t="n">
        <v>0</v>
      </c>
      <c r="D154" s="85" t="n">
        <v>3</v>
      </c>
      <c r="E154" s="25" t="s">
        <v>790</v>
      </c>
      <c r="F154" s="25" t="s">
        <v>267</v>
      </c>
      <c r="G154" s="45" t="s">
        <v>797</v>
      </c>
      <c r="H154" s="45" t="s">
        <v>792</v>
      </c>
      <c r="I154" s="45" t="s">
        <v>798</v>
      </c>
      <c r="J154" s="45" t="s">
        <v>799</v>
      </c>
      <c r="K154" s="45" t="s">
        <v>795</v>
      </c>
      <c r="L154" s="45" t="s">
        <v>786</v>
      </c>
      <c r="M154" s="45" t="s">
        <v>787</v>
      </c>
      <c r="N154" s="45" t="s">
        <v>788</v>
      </c>
      <c r="O154" s="45" t="s">
        <v>749</v>
      </c>
      <c r="P154" s="25" t="s">
        <v>276</v>
      </c>
      <c r="Q154" s="86" t="s">
        <v>800</v>
      </c>
      <c r="R154" s="25" t="s">
        <v>43</v>
      </c>
      <c r="S154" s="25" t="s">
        <v>44</v>
      </c>
      <c r="T154" s="55" t="n">
        <v>45717</v>
      </c>
      <c r="U154" s="25" t="s">
        <v>2204</v>
      </c>
    </row>
    <row r="155" customFormat="false" ht="13.5" hidden="false" customHeight="true" outlineLevel="0" collapsed="false">
      <c r="A155" s="22" t="s">
        <v>739</v>
      </c>
      <c r="B155" s="23" t="n">
        <v>1771.69</v>
      </c>
      <c r="C155" s="23" t="n">
        <v>33228.31</v>
      </c>
      <c r="D155" s="85" t="n">
        <v>1</v>
      </c>
      <c r="E155" s="25" t="s">
        <v>808</v>
      </c>
      <c r="F155" s="25" t="s">
        <v>194</v>
      </c>
      <c r="G155" s="45" t="s">
        <v>809</v>
      </c>
      <c r="H155" s="45" t="s">
        <v>810</v>
      </c>
      <c r="I155" s="45" t="s">
        <v>811</v>
      </c>
      <c r="J155" s="45" t="s">
        <v>812</v>
      </c>
      <c r="K155" s="45" t="s">
        <v>813</v>
      </c>
      <c r="L155" s="45" t="s">
        <v>814</v>
      </c>
      <c r="M155" s="45" t="s">
        <v>815</v>
      </c>
      <c r="N155" s="45" t="s">
        <v>759</v>
      </c>
      <c r="O155" s="45" t="s">
        <v>749</v>
      </c>
      <c r="P155" s="25" t="s">
        <v>41</v>
      </c>
      <c r="Q155" s="86" t="s">
        <v>816</v>
      </c>
      <c r="R155" s="25" t="s">
        <v>43</v>
      </c>
      <c r="S155" s="25" t="s">
        <v>44</v>
      </c>
      <c r="T155" s="55" t="n">
        <v>45658</v>
      </c>
      <c r="U155" s="25" t="s">
        <v>2205</v>
      </c>
    </row>
    <row r="156" customFormat="false" ht="13.5" hidden="false" customHeight="true" outlineLevel="0" collapsed="false">
      <c r="A156" s="22" t="s">
        <v>739</v>
      </c>
      <c r="B156" s="23" t="n">
        <v>0</v>
      </c>
      <c r="C156" s="23" t="n">
        <v>24750</v>
      </c>
      <c r="D156" s="85" t="n">
        <v>1</v>
      </c>
      <c r="E156" s="25" t="s">
        <v>817</v>
      </c>
      <c r="F156" s="25" t="s">
        <v>163</v>
      </c>
      <c r="G156" s="45" t="s">
        <v>818</v>
      </c>
      <c r="H156" s="45" t="s">
        <v>819</v>
      </c>
      <c r="I156" s="45" t="s">
        <v>820</v>
      </c>
      <c r="J156" s="45" t="s">
        <v>821</v>
      </c>
      <c r="K156" s="45" t="s">
        <v>822</v>
      </c>
      <c r="L156" s="45" t="s">
        <v>814</v>
      </c>
      <c r="M156" s="45" t="s">
        <v>815</v>
      </c>
      <c r="N156" s="45" t="s">
        <v>759</v>
      </c>
      <c r="O156" s="45" t="s">
        <v>749</v>
      </c>
      <c r="P156" s="25" t="s">
        <v>41</v>
      </c>
      <c r="Q156" s="86" t="s">
        <v>823</v>
      </c>
      <c r="R156" s="25" t="s">
        <v>43</v>
      </c>
      <c r="S156" s="25" t="s">
        <v>44</v>
      </c>
      <c r="T156" s="55" t="n">
        <v>45658</v>
      </c>
      <c r="U156" s="25" t="s">
        <v>2206</v>
      </c>
    </row>
    <row r="157" customFormat="false" ht="13.5" hidden="false" customHeight="true" outlineLevel="0" collapsed="false">
      <c r="A157" s="22" t="s">
        <v>739</v>
      </c>
      <c r="B157" s="23" t="n">
        <v>0</v>
      </c>
      <c r="C157" s="23" t="n">
        <v>38600</v>
      </c>
      <c r="D157" s="85" t="n">
        <v>1</v>
      </c>
      <c r="E157" s="25" t="s">
        <v>824</v>
      </c>
      <c r="F157" s="25" t="s">
        <v>179</v>
      </c>
      <c r="G157" s="45" t="s">
        <v>825</v>
      </c>
      <c r="H157" s="45" t="s">
        <v>819</v>
      </c>
      <c r="I157" s="45" t="s">
        <v>826</v>
      </c>
      <c r="J157" s="45" t="s">
        <v>827</v>
      </c>
      <c r="K157" s="45" t="s">
        <v>822</v>
      </c>
      <c r="L157" s="45" t="s">
        <v>814</v>
      </c>
      <c r="M157" s="45" t="s">
        <v>815</v>
      </c>
      <c r="N157" s="45" t="s">
        <v>759</v>
      </c>
      <c r="O157" s="45" t="s">
        <v>749</v>
      </c>
      <c r="P157" s="25" t="s">
        <v>41</v>
      </c>
      <c r="Q157" s="86" t="s">
        <v>828</v>
      </c>
      <c r="R157" s="25" t="s">
        <v>43</v>
      </c>
      <c r="S157" s="25" t="s">
        <v>44</v>
      </c>
      <c r="T157" s="55" t="n">
        <v>45658</v>
      </c>
      <c r="U157" s="25" t="s">
        <v>2207</v>
      </c>
    </row>
    <row r="158" customFormat="false" ht="13.5" hidden="false" customHeight="true" outlineLevel="0" collapsed="false">
      <c r="A158" s="22" t="s">
        <v>739</v>
      </c>
      <c r="B158" s="23" t="n">
        <v>0</v>
      </c>
      <c r="C158" s="23" t="n">
        <v>132770.34</v>
      </c>
      <c r="D158" s="85" t="n">
        <v>1</v>
      </c>
      <c r="E158" s="25" t="s">
        <v>829</v>
      </c>
      <c r="F158" s="25" t="s">
        <v>267</v>
      </c>
      <c r="G158" s="45" t="s">
        <v>830</v>
      </c>
      <c r="H158" s="45" t="s">
        <v>831</v>
      </c>
      <c r="I158" s="45" t="s">
        <v>832</v>
      </c>
      <c r="J158" s="45" t="s">
        <v>833</v>
      </c>
      <c r="K158" s="45" t="s">
        <v>834</v>
      </c>
      <c r="L158" s="45" t="s">
        <v>786</v>
      </c>
      <c r="M158" s="45" t="s">
        <v>835</v>
      </c>
      <c r="N158" s="45" t="s">
        <v>759</v>
      </c>
      <c r="O158" s="45" t="s">
        <v>749</v>
      </c>
      <c r="P158" s="25" t="s">
        <v>276</v>
      </c>
      <c r="Q158" s="86" t="s">
        <v>836</v>
      </c>
      <c r="R158" s="25" t="s">
        <v>2094</v>
      </c>
      <c r="S158" s="25" t="s">
        <v>44</v>
      </c>
      <c r="T158" s="55" t="n">
        <v>45658</v>
      </c>
      <c r="U158" s="25" t="s">
        <v>2208</v>
      </c>
    </row>
    <row r="159" customFormat="false" ht="13.5" hidden="false" customHeight="true" outlineLevel="0" collapsed="false">
      <c r="A159" s="22" t="s">
        <v>739</v>
      </c>
      <c r="B159" s="23" t="n">
        <v>300000</v>
      </c>
      <c r="C159" s="23" t="n">
        <v>0</v>
      </c>
      <c r="D159" s="85" t="n">
        <v>3</v>
      </c>
      <c r="E159" s="25" t="s">
        <v>837</v>
      </c>
      <c r="F159" s="25" t="s">
        <v>400</v>
      </c>
      <c r="G159" s="45" t="s">
        <v>838</v>
      </c>
      <c r="H159" s="45" t="s">
        <v>839</v>
      </c>
      <c r="I159" s="45" t="s">
        <v>840</v>
      </c>
      <c r="J159" s="45" t="s">
        <v>841</v>
      </c>
      <c r="K159" s="45" t="s">
        <v>842</v>
      </c>
      <c r="L159" s="45" t="s">
        <v>843</v>
      </c>
      <c r="M159" s="45" t="s">
        <v>844</v>
      </c>
      <c r="N159" s="45" t="s">
        <v>759</v>
      </c>
      <c r="O159" s="45" t="s">
        <v>749</v>
      </c>
      <c r="P159" s="25" t="s">
        <v>276</v>
      </c>
      <c r="Q159" s="86" t="s">
        <v>112</v>
      </c>
      <c r="R159" s="25" t="s">
        <v>2094</v>
      </c>
      <c r="S159" s="25" t="s">
        <v>112</v>
      </c>
      <c r="T159" s="55" t="n">
        <v>45658</v>
      </c>
      <c r="U159" s="25" t="s">
        <v>2209</v>
      </c>
    </row>
    <row r="160" customFormat="false" ht="13.5" hidden="false" customHeight="true" outlineLevel="0" collapsed="false">
      <c r="A160" s="22" t="s">
        <v>739</v>
      </c>
      <c r="B160" s="23" t="n">
        <v>30000</v>
      </c>
      <c r="C160" s="23" t="n">
        <v>0</v>
      </c>
      <c r="D160" s="85" t="n">
        <v>3</v>
      </c>
      <c r="E160" s="25" t="s">
        <v>845</v>
      </c>
      <c r="F160" s="25" t="s">
        <v>46</v>
      </c>
      <c r="G160" s="45" t="s">
        <v>846</v>
      </c>
      <c r="H160" s="45" t="s">
        <v>847</v>
      </c>
      <c r="I160" s="45" t="s">
        <v>848</v>
      </c>
      <c r="J160" s="45" t="s">
        <v>849</v>
      </c>
      <c r="K160" s="45" t="s">
        <v>850</v>
      </c>
      <c r="L160" s="45" t="s">
        <v>843</v>
      </c>
      <c r="M160" s="45" t="s">
        <v>844</v>
      </c>
      <c r="N160" s="45" t="s">
        <v>759</v>
      </c>
      <c r="O160" s="45" t="s">
        <v>749</v>
      </c>
      <c r="P160" s="25" t="s">
        <v>276</v>
      </c>
      <c r="Q160" s="86" t="s">
        <v>112</v>
      </c>
      <c r="R160" s="25" t="s">
        <v>2094</v>
      </c>
      <c r="S160" s="25" t="s">
        <v>112</v>
      </c>
      <c r="T160" s="55" t="n">
        <v>45658</v>
      </c>
      <c r="U160" s="25" t="s">
        <v>2210</v>
      </c>
    </row>
    <row r="161" customFormat="false" ht="13.5" hidden="false" customHeight="true" outlineLevel="0" collapsed="false">
      <c r="A161" s="22" t="s">
        <v>739</v>
      </c>
      <c r="B161" s="23" t="n">
        <v>3000000</v>
      </c>
      <c r="C161" s="23" t="n">
        <v>0</v>
      </c>
      <c r="D161" s="85" t="n">
        <v>3</v>
      </c>
      <c r="E161" s="25" t="s">
        <v>851</v>
      </c>
      <c r="F161" s="25" t="s">
        <v>400</v>
      </c>
      <c r="G161" s="45" t="s">
        <v>852</v>
      </c>
      <c r="H161" s="45" t="s">
        <v>853</v>
      </c>
      <c r="I161" s="45" t="s">
        <v>854</v>
      </c>
      <c r="J161" s="45" t="s">
        <v>855</v>
      </c>
      <c r="K161" s="45" t="s">
        <v>856</v>
      </c>
      <c r="L161" s="45" t="s">
        <v>843</v>
      </c>
      <c r="M161" s="45" t="s">
        <v>844</v>
      </c>
      <c r="N161" s="45" t="s">
        <v>759</v>
      </c>
      <c r="O161" s="45" t="s">
        <v>749</v>
      </c>
      <c r="P161" s="25" t="s">
        <v>276</v>
      </c>
      <c r="Q161" s="86" t="s">
        <v>112</v>
      </c>
      <c r="R161" s="25" t="s">
        <v>2094</v>
      </c>
      <c r="S161" s="25" t="s">
        <v>112</v>
      </c>
      <c r="T161" s="55" t="n">
        <v>45748</v>
      </c>
      <c r="U161" s="25" t="s">
        <v>2211</v>
      </c>
    </row>
    <row r="162" customFormat="false" ht="13.5" hidden="false" customHeight="true" outlineLevel="0" collapsed="false">
      <c r="A162" s="22" t="s">
        <v>739</v>
      </c>
      <c r="B162" s="23" t="n">
        <v>300000</v>
      </c>
      <c r="C162" s="23" t="n">
        <v>0</v>
      </c>
      <c r="D162" s="85" t="n">
        <v>3</v>
      </c>
      <c r="E162" s="25" t="s">
        <v>857</v>
      </c>
      <c r="F162" s="25" t="s">
        <v>400</v>
      </c>
      <c r="G162" s="45" t="s">
        <v>858</v>
      </c>
      <c r="H162" s="45" t="s">
        <v>859</v>
      </c>
      <c r="I162" s="45" t="s">
        <v>860</v>
      </c>
      <c r="J162" s="45" t="s">
        <v>861</v>
      </c>
      <c r="K162" s="45" t="s">
        <v>862</v>
      </c>
      <c r="L162" s="45" t="s">
        <v>843</v>
      </c>
      <c r="M162" s="45" t="s">
        <v>844</v>
      </c>
      <c r="N162" s="45" t="s">
        <v>759</v>
      </c>
      <c r="O162" s="45" t="s">
        <v>749</v>
      </c>
      <c r="P162" s="25" t="s">
        <v>276</v>
      </c>
      <c r="Q162" s="86" t="s">
        <v>112</v>
      </c>
      <c r="R162" s="25" t="s">
        <v>2094</v>
      </c>
      <c r="S162" s="25" t="s">
        <v>112</v>
      </c>
      <c r="T162" s="55" t="n">
        <v>45689</v>
      </c>
      <c r="U162" s="25" t="s">
        <v>2212</v>
      </c>
    </row>
    <row r="163" customFormat="false" ht="13.5" hidden="false" customHeight="true" outlineLevel="0" collapsed="false">
      <c r="A163" s="22" t="s">
        <v>739</v>
      </c>
      <c r="B163" s="23" t="n">
        <v>600000</v>
      </c>
      <c r="C163" s="23" t="n">
        <v>0</v>
      </c>
      <c r="D163" s="85" t="n">
        <v>3</v>
      </c>
      <c r="E163" s="25" t="s">
        <v>863</v>
      </c>
      <c r="F163" s="25" t="s">
        <v>400</v>
      </c>
      <c r="G163" s="45" t="s">
        <v>864</v>
      </c>
      <c r="H163" s="45" t="s">
        <v>865</v>
      </c>
      <c r="I163" s="45" t="s">
        <v>866</v>
      </c>
      <c r="J163" s="45" t="s">
        <v>867</v>
      </c>
      <c r="K163" s="45" t="s">
        <v>868</v>
      </c>
      <c r="L163" s="45" t="s">
        <v>843</v>
      </c>
      <c r="M163" s="45" t="s">
        <v>844</v>
      </c>
      <c r="N163" s="45" t="s">
        <v>759</v>
      </c>
      <c r="O163" s="45" t="s">
        <v>749</v>
      </c>
      <c r="P163" s="25" t="s">
        <v>276</v>
      </c>
      <c r="Q163" s="86" t="s">
        <v>112</v>
      </c>
      <c r="R163" s="25" t="s">
        <v>2094</v>
      </c>
      <c r="S163" s="25" t="s">
        <v>112</v>
      </c>
      <c r="T163" s="55" t="n">
        <v>45689</v>
      </c>
      <c r="U163" s="25" t="s">
        <v>2213</v>
      </c>
    </row>
    <row r="164" customFormat="false" ht="13.5" hidden="false" customHeight="true" outlineLevel="0" collapsed="false">
      <c r="A164" s="22" t="s">
        <v>739</v>
      </c>
      <c r="B164" s="23" t="n">
        <v>5000000</v>
      </c>
      <c r="C164" s="23" t="n">
        <v>0</v>
      </c>
      <c r="D164" s="85" t="n">
        <v>3</v>
      </c>
      <c r="E164" s="25" t="s">
        <v>869</v>
      </c>
      <c r="F164" s="25" t="s">
        <v>400</v>
      </c>
      <c r="G164" s="45" t="s">
        <v>870</v>
      </c>
      <c r="H164" s="45" t="s">
        <v>871</v>
      </c>
      <c r="I164" s="45" t="s">
        <v>872</v>
      </c>
      <c r="J164" s="45" t="s">
        <v>873</v>
      </c>
      <c r="K164" s="45" t="s">
        <v>874</v>
      </c>
      <c r="L164" s="45" t="s">
        <v>843</v>
      </c>
      <c r="M164" s="45" t="s">
        <v>844</v>
      </c>
      <c r="N164" s="45" t="s">
        <v>759</v>
      </c>
      <c r="O164" s="45" t="s">
        <v>749</v>
      </c>
      <c r="P164" s="25" t="s">
        <v>276</v>
      </c>
      <c r="Q164" s="86" t="s">
        <v>112</v>
      </c>
      <c r="R164" s="25" t="s">
        <v>2094</v>
      </c>
      <c r="S164" s="25" t="s">
        <v>112</v>
      </c>
      <c r="T164" s="55" t="n">
        <v>45748</v>
      </c>
      <c r="U164" s="25" t="s">
        <v>2214</v>
      </c>
    </row>
    <row r="165" customFormat="false" ht="13.5" hidden="false" customHeight="true" outlineLevel="0" collapsed="false">
      <c r="A165" s="22" t="s">
        <v>739</v>
      </c>
      <c r="B165" s="23" t="n">
        <v>500000</v>
      </c>
      <c r="C165" s="23" t="n">
        <v>0</v>
      </c>
      <c r="D165" s="85" t="n">
        <v>3</v>
      </c>
      <c r="E165" s="25" t="s">
        <v>875</v>
      </c>
      <c r="F165" s="25" t="s">
        <v>400</v>
      </c>
      <c r="G165" s="45" t="s">
        <v>876</v>
      </c>
      <c r="H165" s="45" t="s">
        <v>877</v>
      </c>
      <c r="I165" s="45" t="s">
        <v>854</v>
      </c>
      <c r="J165" s="45" t="s">
        <v>878</v>
      </c>
      <c r="K165" s="45" t="s">
        <v>879</v>
      </c>
      <c r="L165" s="45" t="s">
        <v>843</v>
      </c>
      <c r="M165" s="45" t="s">
        <v>844</v>
      </c>
      <c r="N165" s="45" t="s">
        <v>759</v>
      </c>
      <c r="O165" s="45" t="s">
        <v>749</v>
      </c>
      <c r="P165" s="25" t="s">
        <v>276</v>
      </c>
      <c r="Q165" s="86" t="s">
        <v>112</v>
      </c>
      <c r="R165" s="25" t="s">
        <v>2094</v>
      </c>
      <c r="S165" s="25" t="s">
        <v>112</v>
      </c>
      <c r="T165" s="55" t="n">
        <v>45689</v>
      </c>
      <c r="U165" s="25" t="s">
        <v>2215</v>
      </c>
    </row>
    <row r="166" customFormat="false" ht="13.5" hidden="false" customHeight="true" outlineLevel="0" collapsed="false">
      <c r="A166" s="22" t="s">
        <v>880</v>
      </c>
      <c r="B166" s="23" t="n">
        <v>0</v>
      </c>
      <c r="C166" s="23" t="n">
        <v>49962.6573</v>
      </c>
      <c r="D166" s="85" t="n">
        <v>1</v>
      </c>
      <c r="E166" s="25" t="s">
        <v>881</v>
      </c>
      <c r="F166" s="25" t="s">
        <v>144</v>
      </c>
      <c r="G166" s="45" t="s">
        <v>882</v>
      </c>
      <c r="H166" s="45" t="s">
        <v>883</v>
      </c>
      <c r="I166" s="45" t="s">
        <v>884</v>
      </c>
      <c r="J166" s="45" t="s">
        <v>885</v>
      </c>
      <c r="K166" s="45" t="s">
        <v>886</v>
      </c>
      <c r="L166" s="45" t="s">
        <v>887</v>
      </c>
      <c r="M166" s="45" t="s">
        <v>888</v>
      </c>
      <c r="N166" s="45" t="s">
        <v>889</v>
      </c>
      <c r="O166" s="45" t="s">
        <v>40</v>
      </c>
      <c r="P166" s="25" t="s">
        <v>41</v>
      </c>
      <c r="Q166" s="86" t="s">
        <v>890</v>
      </c>
      <c r="R166" s="25" t="s">
        <v>43</v>
      </c>
      <c r="S166" s="25" t="s">
        <v>44</v>
      </c>
      <c r="T166" s="55" t="n">
        <v>45747</v>
      </c>
      <c r="U166" s="25" t="s">
        <v>2216</v>
      </c>
    </row>
    <row r="167" customFormat="false" ht="13.5" hidden="false" customHeight="true" outlineLevel="0" collapsed="false">
      <c r="A167" s="22" t="s">
        <v>880</v>
      </c>
      <c r="B167" s="23" t="n">
        <v>0</v>
      </c>
      <c r="C167" s="23" t="n">
        <v>230447.9732</v>
      </c>
      <c r="D167" s="85" t="n">
        <v>1</v>
      </c>
      <c r="E167" s="25" t="s">
        <v>891</v>
      </c>
      <c r="F167" s="25" t="s">
        <v>144</v>
      </c>
      <c r="G167" s="45" t="s">
        <v>892</v>
      </c>
      <c r="H167" s="45" t="s">
        <v>893</v>
      </c>
      <c r="I167" s="45" t="s">
        <v>894</v>
      </c>
      <c r="J167" s="45" t="s">
        <v>895</v>
      </c>
      <c r="K167" s="45" t="s">
        <v>896</v>
      </c>
      <c r="L167" s="45" t="s">
        <v>897</v>
      </c>
      <c r="M167" s="45" t="s">
        <v>898</v>
      </c>
      <c r="N167" s="45" t="s">
        <v>899</v>
      </c>
      <c r="O167" s="45" t="s">
        <v>40</v>
      </c>
      <c r="P167" s="25" t="s">
        <v>41</v>
      </c>
      <c r="Q167" s="86" t="s">
        <v>900</v>
      </c>
      <c r="R167" s="25" t="s">
        <v>43</v>
      </c>
      <c r="S167" s="25" t="s">
        <v>44</v>
      </c>
      <c r="T167" s="55" t="n">
        <v>45747</v>
      </c>
      <c r="U167" s="25" t="s">
        <v>2217</v>
      </c>
    </row>
    <row r="168" customFormat="false" ht="13.5" hidden="false" customHeight="true" outlineLevel="0" collapsed="false">
      <c r="A168" s="22" t="s">
        <v>880</v>
      </c>
      <c r="B168" s="23" t="n">
        <v>0</v>
      </c>
      <c r="C168" s="23" t="n">
        <v>5315.1763</v>
      </c>
      <c r="D168" s="85" t="n">
        <v>1</v>
      </c>
      <c r="E168" s="25" t="s">
        <v>901</v>
      </c>
      <c r="F168" s="25" t="s">
        <v>163</v>
      </c>
      <c r="G168" s="45" t="s">
        <v>902</v>
      </c>
      <c r="H168" s="45" t="s">
        <v>903</v>
      </c>
      <c r="I168" s="45" t="s">
        <v>904</v>
      </c>
      <c r="J168" s="45" t="s">
        <v>905</v>
      </c>
      <c r="K168" s="45" t="s">
        <v>906</v>
      </c>
      <c r="L168" s="45" t="s">
        <v>907</v>
      </c>
      <c r="M168" s="45" t="s">
        <v>908</v>
      </c>
      <c r="N168" s="45" t="s">
        <v>909</v>
      </c>
      <c r="O168" s="45" t="s">
        <v>40</v>
      </c>
      <c r="P168" s="25" t="s">
        <v>41</v>
      </c>
      <c r="Q168" s="86" t="s">
        <v>910</v>
      </c>
      <c r="R168" s="25" t="s">
        <v>43</v>
      </c>
      <c r="S168" s="25" t="s">
        <v>44</v>
      </c>
      <c r="T168" s="55" t="n">
        <v>45747</v>
      </c>
      <c r="U168" s="25" t="s">
        <v>2218</v>
      </c>
    </row>
    <row r="169" customFormat="false" ht="13.5" hidden="false" customHeight="true" outlineLevel="0" collapsed="false">
      <c r="A169" s="22" t="s">
        <v>880</v>
      </c>
      <c r="B169" s="23" t="n">
        <v>0</v>
      </c>
      <c r="C169" s="23" t="n">
        <v>5315.1763</v>
      </c>
      <c r="D169" s="85" t="n">
        <v>1</v>
      </c>
      <c r="E169" s="25" t="s">
        <v>901</v>
      </c>
      <c r="F169" s="25" t="s">
        <v>31</v>
      </c>
      <c r="G169" s="45" t="s">
        <v>902</v>
      </c>
      <c r="H169" s="45" t="s">
        <v>911</v>
      </c>
      <c r="I169" s="45" t="s">
        <v>912</v>
      </c>
      <c r="J169" s="45" t="s">
        <v>913</v>
      </c>
      <c r="K169" s="45" t="s">
        <v>914</v>
      </c>
      <c r="L169" s="45" t="s">
        <v>915</v>
      </c>
      <c r="M169" s="45" t="s">
        <v>916</v>
      </c>
      <c r="N169" s="45" t="s">
        <v>909</v>
      </c>
      <c r="O169" s="45" t="s">
        <v>40</v>
      </c>
      <c r="P169" s="25" t="s">
        <v>41</v>
      </c>
      <c r="Q169" s="86" t="s">
        <v>917</v>
      </c>
      <c r="R169" s="25" t="s">
        <v>43</v>
      </c>
      <c r="S169" s="25" t="s">
        <v>44</v>
      </c>
      <c r="T169" s="55" t="n">
        <v>45747</v>
      </c>
      <c r="U169" s="25" t="s">
        <v>2219</v>
      </c>
    </row>
    <row r="170" customFormat="false" ht="13.5" hidden="false" customHeight="true" outlineLevel="0" collapsed="false">
      <c r="A170" s="22" t="s">
        <v>880</v>
      </c>
      <c r="B170" s="23" t="n">
        <v>0</v>
      </c>
      <c r="C170" s="23" t="n">
        <v>5315.1763</v>
      </c>
      <c r="D170" s="85" t="n">
        <v>1</v>
      </c>
      <c r="E170" s="25" t="s">
        <v>918</v>
      </c>
      <c r="F170" s="25" t="s">
        <v>144</v>
      </c>
      <c r="G170" s="45" t="s">
        <v>919</v>
      </c>
      <c r="H170" s="45" t="s">
        <v>920</v>
      </c>
      <c r="I170" s="45" t="s">
        <v>921</v>
      </c>
      <c r="J170" s="45" t="s">
        <v>922</v>
      </c>
      <c r="K170" s="45" t="s">
        <v>923</v>
      </c>
      <c r="L170" s="45" t="s">
        <v>924</v>
      </c>
      <c r="M170" s="45" t="s">
        <v>898</v>
      </c>
      <c r="N170" s="45" t="s">
        <v>909</v>
      </c>
      <c r="O170" s="45" t="s">
        <v>40</v>
      </c>
      <c r="P170" s="25" t="s">
        <v>41</v>
      </c>
      <c r="Q170" s="86" t="s">
        <v>925</v>
      </c>
      <c r="R170" s="25" t="s">
        <v>43</v>
      </c>
      <c r="S170" s="25" t="s">
        <v>44</v>
      </c>
      <c r="T170" s="55" t="n">
        <v>45747</v>
      </c>
      <c r="U170" s="25" t="s">
        <v>2220</v>
      </c>
    </row>
    <row r="171" customFormat="false" ht="13.5" hidden="false" customHeight="true" outlineLevel="0" collapsed="false">
      <c r="A171" s="22" t="s">
        <v>880</v>
      </c>
      <c r="B171" s="23" t="n">
        <v>0</v>
      </c>
      <c r="C171" s="23" t="n">
        <v>45710.5163</v>
      </c>
      <c r="D171" s="85" t="n">
        <v>1</v>
      </c>
      <c r="E171" s="25" t="s">
        <v>926</v>
      </c>
      <c r="F171" s="25" t="s">
        <v>144</v>
      </c>
      <c r="G171" s="45" t="s">
        <v>927</v>
      </c>
      <c r="H171" s="45" t="s">
        <v>928</v>
      </c>
      <c r="I171" s="45" t="s">
        <v>929</v>
      </c>
      <c r="J171" s="45" t="s">
        <v>930</v>
      </c>
      <c r="K171" s="45" t="s">
        <v>931</v>
      </c>
      <c r="L171" s="45" t="s">
        <v>932</v>
      </c>
      <c r="M171" s="45" t="s">
        <v>933</v>
      </c>
      <c r="N171" s="45" t="s">
        <v>934</v>
      </c>
      <c r="O171" s="45" t="s">
        <v>40</v>
      </c>
      <c r="P171" s="25" t="s">
        <v>41</v>
      </c>
      <c r="Q171" s="86" t="s">
        <v>935</v>
      </c>
      <c r="R171" s="25" t="s">
        <v>43</v>
      </c>
      <c r="S171" s="25" t="s">
        <v>44</v>
      </c>
      <c r="T171" s="55" t="n">
        <v>45747</v>
      </c>
      <c r="U171" s="25" t="s">
        <v>2221</v>
      </c>
    </row>
    <row r="172" customFormat="false" ht="13.5" hidden="false" customHeight="true" outlineLevel="0" collapsed="false">
      <c r="A172" s="22" t="s">
        <v>880</v>
      </c>
      <c r="B172" s="23" t="n">
        <v>0</v>
      </c>
      <c r="C172" s="23" t="n">
        <v>31891.0579</v>
      </c>
      <c r="D172" s="85" t="n">
        <v>1</v>
      </c>
      <c r="E172" s="25" t="s">
        <v>936</v>
      </c>
      <c r="F172" s="25" t="s">
        <v>144</v>
      </c>
      <c r="G172" s="45" t="s">
        <v>937</v>
      </c>
      <c r="H172" s="45" t="s">
        <v>938</v>
      </c>
      <c r="I172" s="45" t="s">
        <v>939</v>
      </c>
      <c r="J172" s="45" t="s">
        <v>940</v>
      </c>
      <c r="K172" s="45" t="s">
        <v>941</v>
      </c>
      <c r="L172" s="45" t="s">
        <v>942</v>
      </c>
      <c r="M172" s="45" t="s">
        <v>933</v>
      </c>
      <c r="N172" s="45" t="s">
        <v>943</v>
      </c>
      <c r="O172" s="45" t="s">
        <v>40</v>
      </c>
      <c r="P172" s="25" t="s">
        <v>41</v>
      </c>
      <c r="Q172" s="86" t="s">
        <v>944</v>
      </c>
      <c r="R172" s="25" t="s">
        <v>43</v>
      </c>
      <c r="S172" s="25" t="s">
        <v>44</v>
      </c>
      <c r="T172" s="55" t="n">
        <v>45747</v>
      </c>
      <c r="U172" s="25" t="s">
        <v>2222</v>
      </c>
    </row>
    <row r="173" customFormat="false" ht="13.5" hidden="false" customHeight="true" outlineLevel="0" collapsed="false">
      <c r="A173" s="22" t="s">
        <v>880</v>
      </c>
      <c r="B173" s="23" t="n">
        <v>0</v>
      </c>
      <c r="C173" s="23" t="n">
        <v>35080.1636</v>
      </c>
      <c r="D173" s="85" t="n">
        <v>1</v>
      </c>
      <c r="E173" s="25" t="s">
        <v>945</v>
      </c>
      <c r="F173" s="25" t="s">
        <v>267</v>
      </c>
      <c r="G173" s="45" t="s">
        <v>946</v>
      </c>
      <c r="H173" s="45" t="s">
        <v>947</v>
      </c>
      <c r="I173" s="45" t="s">
        <v>948</v>
      </c>
      <c r="J173" s="45" t="s">
        <v>949</v>
      </c>
      <c r="K173" s="45" t="s">
        <v>950</v>
      </c>
      <c r="L173" s="45" t="s">
        <v>951</v>
      </c>
      <c r="M173" s="45" t="s">
        <v>952</v>
      </c>
      <c r="N173" s="45" t="s">
        <v>953</v>
      </c>
      <c r="O173" s="45" t="s">
        <v>40</v>
      </c>
      <c r="P173" s="25" t="s">
        <v>276</v>
      </c>
      <c r="Q173" s="86" t="s">
        <v>954</v>
      </c>
      <c r="R173" s="25" t="s">
        <v>2094</v>
      </c>
      <c r="S173" s="25" t="s">
        <v>44</v>
      </c>
      <c r="T173" s="55" t="n">
        <v>45747</v>
      </c>
      <c r="U173" s="25" t="s">
        <v>2223</v>
      </c>
    </row>
    <row r="174" customFormat="false" ht="13.5" hidden="false" customHeight="true" outlineLevel="0" collapsed="false">
      <c r="A174" s="22" t="s">
        <v>880</v>
      </c>
      <c r="B174" s="23" t="n">
        <v>0</v>
      </c>
      <c r="C174" s="23" t="n">
        <v>24273.3791</v>
      </c>
      <c r="D174" s="85" t="n">
        <v>1</v>
      </c>
      <c r="E174" s="25" t="s">
        <v>955</v>
      </c>
      <c r="F174" s="25" t="s">
        <v>46</v>
      </c>
      <c r="G174" s="45" t="s">
        <v>956</v>
      </c>
      <c r="H174" s="45" t="s">
        <v>957</v>
      </c>
      <c r="I174" s="45" t="s">
        <v>958</v>
      </c>
      <c r="J174" s="45" t="s">
        <v>959</v>
      </c>
      <c r="K174" s="45" t="s">
        <v>960</v>
      </c>
      <c r="L174" s="45" t="s">
        <v>961</v>
      </c>
      <c r="M174" s="45" t="s">
        <v>898</v>
      </c>
      <c r="N174" s="45" t="s">
        <v>962</v>
      </c>
      <c r="O174" s="45" t="s">
        <v>40</v>
      </c>
      <c r="P174" s="25" t="s">
        <v>41</v>
      </c>
      <c r="Q174" s="86" t="s">
        <v>944</v>
      </c>
      <c r="R174" s="25" t="s">
        <v>43</v>
      </c>
      <c r="S174" s="25" t="s">
        <v>44</v>
      </c>
      <c r="T174" s="55" t="n">
        <v>45747</v>
      </c>
      <c r="U174" s="25" t="s">
        <v>2224</v>
      </c>
    </row>
    <row r="175" customFormat="false" ht="13.5" hidden="false" customHeight="true" outlineLevel="0" collapsed="false">
      <c r="A175" s="22" t="s">
        <v>880</v>
      </c>
      <c r="B175" s="23" t="n">
        <v>92400</v>
      </c>
      <c r="C175" s="23" t="n">
        <v>0</v>
      </c>
      <c r="D175" s="85" t="n">
        <v>3</v>
      </c>
      <c r="E175" s="25" t="s">
        <v>963</v>
      </c>
      <c r="F175" s="25" t="s">
        <v>31</v>
      </c>
      <c r="G175" s="45" t="s">
        <v>964</v>
      </c>
      <c r="H175" s="45" t="s">
        <v>965</v>
      </c>
      <c r="I175" s="45" t="s">
        <v>966</v>
      </c>
      <c r="J175" s="45" t="s">
        <v>967</v>
      </c>
      <c r="K175" s="45" t="s">
        <v>968</v>
      </c>
      <c r="L175" s="45" t="s">
        <v>40</v>
      </c>
      <c r="M175" s="45" t="s">
        <v>40</v>
      </c>
      <c r="N175" s="45" t="s">
        <v>909</v>
      </c>
      <c r="O175" s="45" t="s">
        <v>40</v>
      </c>
      <c r="P175" s="25" t="s">
        <v>41</v>
      </c>
      <c r="Q175" s="86" t="s">
        <v>112</v>
      </c>
      <c r="R175" s="25" t="s">
        <v>43</v>
      </c>
      <c r="S175" s="25" t="s">
        <v>44</v>
      </c>
      <c r="T175" s="55" t="n">
        <v>45747</v>
      </c>
      <c r="U175" s="25" t="s">
        <v>2225</v>
      </c>
    </row>
    <row r="176" customFormat="false" ht="13.5" hidden="false" customHeight="true" outlineLevel="0" collapsed="false">
      <c r="A176" s="22" t="s">
        <v>880</v>
      </c>
      <c r="B176" s="23" t="n">
        <v>0</v>
      </c>
      <c r="C176" s="23" t="n">
        <v>106303.5262</v>
      </c>
      <c r="D176" s="85" t="n">
        <v>1</v>
      </c>
      <c r="E176" s="25" t="s">
        <v>969</v>
      </c>
      <c r="F176" s="25" t="s">
        <v>194</v>
      </c>
      <c r="G176" s="45" t="s">
        <v>679</v>
      </c>
      <c r="H176" s="45" t="s">
        <v>970</v>
      </c>
      <c r="I176" s="45" t="s">
        <v>971</v>
      </c>
      <c r="J176" s="45" t="s">
        <v>972</v>
      </c>
      <c r="K176" s="45" t="s">
        <v>973</v>
      </c>
      <c r="L176" s="45" t="s">
        <v>974</v>
      </c>
      <c r="M176" s="45" t="s">
        <v>975</v>
      </c>
      <c r="N176" s="45" t="s">
        <v>953</v>
      </c>
      <c r="O176" s="45" t="s">
        <v>40</v>
      </c>
      <c r="P176" s="25" t="s">
        <v>41</v>
      </c>
      <c r="Q176" s="86" t="s">
        <v>976</v>
      </c>
      <c r="R176" s="25" t="s">
        <v>43</v>
      </c>
      <c r="S176" s="25" t="s">
        <v>44</v>
      </c>
      <c r="T176" s="55" t="n">
        <v>45747</v>
      </c>
      <c r="U176" s="25" t="s">
        <v>2226</v>
      </c>
    </row>
    <row r="177" customFormat="false" ht="13.5" hidden="false" customHeight="true" outlineLevel="0" collapsed="false">
      <c r="A177" s="22" t="s">
        <v>880</v>
      </c>
      <c r="B177" s="23" t="n">
        <v>0</v>
      </c>
      <c r="C177" s="23" t="n">
        <v>35080.1636</v>
      </c>
      <c r="D177" s="85" t="n">
        <v>1</v>
      </c>
      <c r="E177" s="25" t="s">
        <v>977</v>
      </c>
      <c r="F177" s="25" t="s">
        <v>163</v>
      </c>
      <c r="G177" s="45" t="s">
        <v>163</v>
      </c>
      <c r="H177" s="45" t="s">
        <v>978</v>
      </c>
      <c r="I177" s="45" t="s">
        <v>971</v>
      </c>
      <c r="J177" s="45" t="s">
        <v>979</v>
      </c>
      <c r="K177" s="45" t="s">
        <v>980</v>
      </c>
      <c r="L177" s="45" t="s">
        <v>981</v>
      </c>
      <c r="M177" s="45" t="s">
        <v>975</v>
      </c>
      <c r="N177" s="45" t="s">
        <v>953</v>
      </c>
      <c r="O177" s="45" t="s">
        <v>40</v>
      </c>
      <c r="P177" s="25" t="s">
        <v>41</v>
      </c>
      <c r="Q177" s="86" t="s">
        <v>982</v>
      </c>
      <c r="R177" s="25" t="s">
        <v>43</v>
      </c>
      <c r="S177" s="25" t="s">
        <v>44</v>
      </c>
      <c r="T177" s="55" t="n">
        <v>45747</v>
      </c>
      <c r="U177" s="25" t="s">
        <v>2227</v>
      </c>
    </row>
    <row r="178" customFormat="false" ht="13.5" hidden="false" customHeight="true" outlineLevel="0" collapsed="false">
      <c r="A178" s="22" t="s">
        <v>880</v>
      </c>
      <c r="B178" s="23" t="n">
        <v>0</v>
      </c>
      <c r="C178" s="23" t="n">
        <v>26575.8815</v>
      </c>
      <c r="D178" s="85" t="n">
        <v>1</v>
      </c>
      <c r="E178" s="25" t="s">
        <v>983</v>
      </c>
      <c r="F178" s="25" t="s">
        <v>179</v>
      </c>
      <c r="G178" s="45" t="s">
        <v>179</v>
      </c>
      <c r="H178" s="45" t="s">
        <v>984</v>
      </c>
      <c r="I178" s="45" t="s">
        <v>971</v>
      </c>
      <c r="J178" s="45" t="s">
        <v>985</v>
      </c>
      <c r="K178" s="45" t="s">
        <v>986</v>
      </c>
      <c r="L178" s="45" t="s">
        <v>981</v>
      </c>
      <c r="M178" s="45" t="s">
        <v>975</v>
      </c>
      <c r="N178" s="45" t="s">
        <v>953</v>
      </c>
      <c r="O178" s="45" t="s">
        <v>40</v>
      </c>
      <c r="P178" s="25" t="s">
        <v>41</v>
      </c>
      <c r="Q178" s="86" t="s">
        <v>987</v>
      </c>
      <c r="R178" s="25" t="s">
        <v>43</v>
      </c>
      <c r="S178" s="25" t="s">
        <v>44</v>
      </c>
      <c r="T178" s="55" t="n">
        <v>45747</v>
      </c>
      <c r="U178" s="25" t="s">
        <v>2228</v>
      </c>
    </row>
    <row r="179" customFormat="false" ht="13.5" hidden="false" customHeight="true" outlineLevel="0" collapsed="false">
      <c r="A179" s="22" t="s">
        <v>988</v>
      </c>
      <c r="B179" s="23" t="n">
        <v>110000</v>
      </c>
      <c r="C179" s="23" t="n">
        <v>50000</v>
      </c>
      <c r="D179" s="85" t="n">
        <v>1</v>
      </c>
      <c r="E179" s="25" t="s">
        <v>1001</v>
      </c>
      <c r="F179" s="25" t="s">
        <v>46</v>
      </c>
      <c r="G179" s="45" t="s">
        <v>1002</v>
      </c>
      <c r="H179" s="45" t="s">
        <v>1003</v>
      </c>
      <c r="I179" s="45" t="s">
        <v>1004</v>
      </c>
      <c r="J179" s="45" t="s">
        <v>1005</v>
      </c>
      <c r="K179" s="45" t="s">
        <v>1006</v>
      </c>
      <c r="L179" s="45" t="s">
        <v>995</v>
      </c>
      <c r="M179" s="45" t="s">
        <v>1007</v>
      </c>
      <c r="N179" s="45" t="s">
        <v>1008</v>
      </c>
      <c r="O179" s="45" t="s">
        <v>1009</v>
      </c>
      <c r="P179" s="25" t="s">
        <v>41</v>
      </c>
      <c r="Q179" s="86" t="s">
        <v>1010</v>
      </c>
      <c r="R179" s="25" t="s">
        <v>43</v>
      </c>
      <c r="S179" s="25" t="s">
        <v>44</v>
      </c>
      <c r="T179" s="55" t="n">
        <v>45658</v>
      </c>
      <c r="U179" s="25" t="s">
        <v>2229</v>
      </c>
    </row>
    <row r="180" customFormat="false" ht="13.5" hidden="false" customHeight="true" outlineLevel="0" collapsed="false">
      <c r="A180" s="22" t="s">
        <v>988</v>
      </c>
      <c r="B180" s="23" t="n">
        <v>554705.8</v>
      </c>
      <c r="C180" s="23" t="n">
        <v>216500</v>
      </c>
      <c r="D180" s="85" t="n">
        <v>1</v>
      </c>
      <c r="E180" s="25" t="s">
        <v>1011</v>
      </c>
      <c r="F180" s="25" t="s">
        <v>46</v>
      </c>
      <c r="G180" s="45" t="s">
        <v>1012</v>
      </c>
      <c r="H180" s="45" t="s">
        <v>1013</v>
      </c>
      <c r="I180" s="45" t="s">
        <v>1014</v>
      </c>
      <c r="J180" s="45" t="s">
        <v>1015</v>
      </c>
      <c r="K180" s="45" t="s">
        <v>1016</v>
      </c>
      <c r="L180" s="45" t="s">
        <v>995</v>
      </c>
      <c r="M180" s="45" t="s">
        <v>1007</v>
      </c>
      <c r="N180" s="45" t="s">
        <v>1008</v>
      </c>
      <c r="O180" s="45" t="s">
        <v>1009</v>
      </c>
      <c r="P180" s="25" t="s">
        <v>41</v>
      </c>
      <c r="Q180" s="86" t="s">
        <v>1017</v>
      </c>
      <c r="R180" s="25" t="s">
        <v>43</v>
      </c>
      <c r="S180" s="25" t="s">
        <v>44</v>
      </c>
      <c r="T180" s="55" t="n">
        <v>45658</v>
      </c>
      <c r="U180" s="25" t="s">
        <v>2230</v>
      </c>
    </row>
    <row r="181" customFormat="false" ht="13.5" hidden="false" customHeight="true" outlineLevel="0" collapsed="false">
      <c r="A181" s="22" t="s">
        <v>988</v>
      </c>
      <c r="B181" s="23" t="n">
        <v>65000</v>
      </c>
      <c r="C181" s="23" t="n">
        <v>47000</v>
      </c>
      <c r="D181" s="85" t="n">
        <v>1</v>
      </c>
      <c r="E181" s="25" t="s">
        <v>989</v>
      </c>
      <c r="F181" s="25" t="s">
        <v>46</v>
      </c>
      <c r="G181" s="45" t="s">
        <v>990</v>
      </c>
      <c r="H181" s="45" t="s">
        <v>991</v>
      </c>
      <c r="I181" s="45" t="s">
        <v>992</v>
      </c>
      <c r="J181" s="45" t="s">
        <v>993</v>
      </c>
      <c r="K181" s="45" t="s">
        <v>994</v>
      </c>
      <c r="L181" s="45" t="s">
        <v>995</v>
      </c>
      <c r="M181" s="45" t="s">
        <v>40</v>
      </c>
      <c r="N181" s="45" t="s">
        <v>40</v>
      </c>
      <c r="O181" s="45" t="s">
        <v>40</v>
      </c>
      <c r="P181" s="25" t="s">
        <v>41</v>
      </c>
      <c r="Q181" s="86" t="s">
        <v>996</v>
      </c>
      <c r="R181" s="25" t="s">
        <v>43</v>
      </c>
      <c r="S181" s="25" t="s">
        <v>44</v>
      </c>
      <c r="T181" s="55" t="n">
        <v>45658</v>
      </c>
      <c r="U181" s="25" t="s">
        <v>2231</v>
      </c>
    </row>
    <row r="182" customFormat="false" ht="13.5" hidden="false" customHeight="true" outlineLevel="0" collapsed="false">
      <c r="A182" s="22" t="s">
        <v>988</v>
      </c>
      <c r="B182" s="23" t="n">
        <v>30000</v>
      </c>
      <c r="C182" s="23" t="n">
        <v>0</v>
      </c>
      <c r="D182" s="85" t="n">
        <v>3</v>
      </c>
      <c r="E182" s="25" t="s">
        <v>989</v>
      </c>
      <c r="F182" s="25" t="s">
        <v>179</v>
      </c>
      <c r="G182" s="45" t="s">
        <v>990</v>
      </c>
      <c r="H182" s="45" t="s">
        <v>997</v>
      </c>
      <c r="I182" s="45" t="s">
        <v>998</v>
      </c>
      <c r="J182" s="45" t="s">
        <v>999</v>
      </c>
      <c r="K182" s="45" t="s">
        <v>994</v>
      </c>
      <c r="L182" s="45" t="s">
        <v>995</v>
      </c>
      <c r="M182" s="45" t="s">
        <v>40</v>
      </c>
      <c r="N182" s="45" t="s">
        <v>40</v>
      </c>
      <c r="O182" s="45" t="s">
        <v>40</v>
      </c>
      <c r="P182" s="25" t="s">
        <v>41</v>
      </c>
      <c r="Q182" s="86" t="s">
        <v>996</v>
      </c>
      <c r="R182" s="25" t="s">
        <v>43</v>
      </c>
      <c r="S182" s="25" t="s">
        <v>44</v>
      </c>
      <c r="T182" s="55" t="n">
        <v>45658</v>
      </c>
      <c r="U182" s="25" t="s">
        <v>2232</v>
      </c>
    </row>
    <row r="183" customFormat="false" ht="13.5" hidden="false" customHeight="true" outlineLevel="0" collapsed="false">
      <c r="A183" s="22" t="s">
        <v>988</v>
      </c>
      <c r="B183" s="23" t="n">
        <v>30000</v>
      </c>
      <c r="C183" s="23" t="n">
        <v>0</v>
      </c>
      <c r="D183" s="85" t="n">
        <v>3</v>
      </c>
      <c r="E183" s="25" t="s">
        <v>989</v>
      </c>
      <c r="F183" s="25" t="s">
        <v>163</v>
      </c>
      <c r="G183" s="45" t="s">
        <v>990</v>
      </c>
      <c r="H183" s="45" t="s">
        <v>1000</v>
      </c>
      <c r="I183" s="45" t="s">
        <v>998</v>
      </c>
      <c r="J183" s="45" t="s">
        <v>999</v>
      </c>
      <c r="K183" s="45" t="s">
        <v>994</v>
      </c>
      <c r="L183" s="45" t="s">
        <v>995</v>
      </c>
      <c r="M183" s="45" t="s">
        <v>40</v>
      </c>
      <c r="N183" s="45" t="s">
        <v>40</v>
      </c>
      <c r="O183" s="45" t="s">
        <v>40</v>
      </c>
      <c r="P183" s="25" t="s">
        <v>41</v>
      </c>
      <c r="Q183" s="86" t="s">
        <v>996</v>
      </c>
      <c r="R183" s="25" t="s">
        <v>43</v>
      </c>
      <c r="S183" s="25" t="s">
        <v>44</v>
      </c>
      <c r="T183" s="55" t="n">
        <v>45658</v>
      </c>
      <c r="U183" s="25" t="s">
        <v>2233</v>
      </c>
    </row>
    <row r="184" customFormat="false" ht="13.5" hidden="false" customHeight="true" outlineLevel="0" collapsed="false">
      <c r="A184" s="22" t="s">
        <v>1018</v>
      </c>
      <c r="B184" s="23" t="n">
        <v>0</v>
      </c>
      <c r="C184" s="23" t="n">
        <v>163000</v>
      </c>
      <c r="D184" s="85" t="n">
        <v>1</v>
      </c>
      <c r="E184" s="25" t="s">
        <v>1019</v>
      </c>
      <c r="F184" s="25" t="s">
        <v>179</v>
      </c>
      <c r="G184" s="45" t="s">
        <v>1020</v>
      </c>
      <c r="H184" s="45" t="s">
        <v>1021</v>
      </c>
      <c r="I184" s="45" t="s">
        <v>1022</v>
      </c>
      <c r="J184" s="45" t="s">
        <v>1023</v>
      </c>
      <c r="K184" s="45" t="s">
        <v>1024</v>
      </c>
      <c r="L184" s="45" t="s">
        <v>1025</v>
      </c>
      <c r="M184" s="45" t="s">
        <v>1026</v>
      </c>
      <c r="N184" s="45" t="s">
        <v>1027</v>
      </c>
      <c r="O184" s="45" t="s">
        <v>1028</v>
      </c>
      <c r="P184" s="25" t="s">
        <v>41</v>
      </c>
      <c r="Q184" s="86" t="s">
        <v>1029</v>
      </c>
      <c r="R184" s="25" t="s">
        <v>43</v>
      </c>
      <c r="S184" s="25" t="s">
        <v>44</v>
      </c>
      <c r="T184" s="55" t="n">
        <v>45672</v>
      </c>
      <c r="U184" s="25" t="s">
        <v>2234</v>
      </c>
    </row>
    <row r="185" customFormat="false" ht="13.5" hidden="false" customHeight="true" outlineLevel="0" collapsed="false">
      <c r="A185" s="22" t="s">
        <v>1018</v>
      </c>
      <c r="B185" s="23" t="n">
        <v>0</v>
      </c>
      <c r="C185" s="23" t="n">
        <v>142000</v>
      </c>
      <c r="D185" s="85" t="n">
        <v>1</v>
      </c>
      <c r="E185" s="25" t="s">
        <v>1019</v>
      </c>
      <c r="F185" s="25" t="s">
        <v>163</v>
      </c>
      <c r="G185" s="45" t="s">
        <v>1020</v>
      </c>
      <c r="H185" s="45" t="s">
        <v>1030</v>
      </c>
      <c r="I185" s="45" t="s">
        <v>1031</v>
      </c>
      <c r="J185" s="45" t="s">
        <v>1023</v>
      </c>
      <c r="K185" s="45" t="s">
        <v>1032</v>
      </c>
      <c r="L185" s="45" t="s">
        <v>1025</v>
      </c>
      <c r="M185" s="45" t="s">
        <v>1026</v>
      </c>
      <c r="N185" s="45" t="s">
        <v>1027</v>
      </c>
      <c r="O185" s="45" t="s">
        <v>1028</v>
      </c>
      <c r="P185" s="25" t="s">
        <v>41</v>
      </c>
      <c r="Q185" s="86" t="s">
        <v>1033</v>
      </c>
      <c r="R185" s="25" t="s">
        <v>43</v>
      </c>
      <c r="S185" s="25" t="s">
        <v>44</v>
      </c>
      <c r="T185" s="55" t="n">
        <v>45672</v>
      </c>
      <c r="U185" s="25" t="s">
        <v>2235</v>
      </c>
    </row>
    <row r="186" customFormat="false" ht="13.5" hidden="false" customHeight="true" outlineLevel="0" collapsed="false">
      <c r="A186" s="22" t="s">
        <v>1018</v>
      </c>
      <c r="B186" s="23" t="n">
        <v>0</v>
      </c>
      <c r="C186" s="23" t="n">
        <v>32000</v>
      </c>
      <c r="D186" s="85" t="n">
        <v>1</v>
      </c>
      <c r="E186" s="25" t="s">
        <v>1019</v>
      </c>
      <c r="F186" s="25" t="s">
        <v>194</v>
      </c>
      <c r="G186" s="45" t="s">
        <v>1020</v>
      </c>
      <c r="H186" s="45" t="s">
        <v>1034</v>
      </c>
      <c r="I186" s="45" t="s">
        <v>1035</v>
      </c>
      <c r="J186" s="45" t="s">
        <v>1036</v>
      </c>
      <c r="K186" s="45" t="s">
        <v>1037</v>
      </c>
      <c r="L186" s="45" t="s">
        <v>1025</v>
      </c>
      <c r="M186" s="45" t="s">
        <v>1026</v>
      </c>
      <c r="N186" s="45" t="s">
        <v>1027</v>
      </c>
      <c r="O186" s="45" t="s">
        <v>1028</v>
      </c>
      <c r="P186" s="25" t="s">
        <v>41</v>
      </c>
      <c r="Q186" s="86" t="s">
        <v>1038</v>
      </c>
      <c r="R186" s="25" t="s">
        <v>43</v>
      </c>
      <c r="S186" s="25" t="s">
        <v>44</v>
      </c>
      <c r="T186" s="55" t="n">
        <v>45698</v>
      </c>
      <c r="U186" s="25" t="s">
        <v>2236</v>
      </c>
    </row>
    <row r="187" customFormat="false" ht="13.5" hidden="false" customHeight="true" outlineLevel="0" collapsed="false">
      <c r="A187" s="22" t="s">
        <v>1018</v>
      </c>
      <c r="B187" s="23" t="n">
        <v>0</v>
      </c>
      <c r="C187" s="23" t="n">
        <v>1113.79</v>
      </c>
      <c r="D187" s="85" t="n">
        <v>1</v>
      </c>
      <c r="E187" s="25" t="s">
        <v>1019</v>
      </c>
      <c r="F187" s="25" t="s">
        <v>144</v>
      </c>
      <c r="G187" s="45" t="s">
        <v>1039</v>
      </c>
      <c r="H187" s="45" t="s">
        <v>1040</v>
      </c>
      <c r="I187" s="45" t="s">
        <v>1041</v>
      </c>
      <c r="J187" s="45" t="s">
        <v>1036</v>
      </c>
      <c r="K187" s="45" t="s">
        <v>1042</v>
      </c>
      <c r="L187" s="45" t="s">
        <v>1025</v>
      </c>
      <c r="M187" s="45" t="s">
        <v>1026</v>
      </c>
      <c r="N187" s="45" t="s">
        <v>1027</v>
      </c>
      <c r="O187" s="45" t="s">
        <v>1028</v>
      </c>
      <c r="P187" s="25" t="s">
        <v>41</v>
      </c>
      <c r="Q187" s="86" t="s">
        <v>1043</v>
      </c>
      <c r="R187" s="25" t="s">
        <v>43</v>
      </c>
      <c r="S187" s="25" t="s">
        <v>44</v>
      </c>
      <c r="T187" s="55" t="n">
        <v>45792</v>
      </c>
      <c r="U187" s="25" t="s">
        <v>2237</v>
      </c>
    </row>
    <row r="188" customFormat="false" ht="13.5" hidden="false" customHeight="true" outlineLevel="0" collapsed="false">
      <c r="A188" s="22" t="s">
        <v>1018</v>
      </c>
      <c r="B188" s="23" t="n">
        <v>0</v>
      </c>
      <c r="C188" s="23" t="n">
        <v>18000</v>
      </c>
      <c r="D188" s="85" t="n">
        <v>1</v>
      </c>
      <c r="E188" s="25" t="s">
        <v>1107</v>
      </c>
      <c r="F188" s="25" t="s">
        <v>179</v>
      </c>
      <c r="G188" s="45" t="s">
        <v>1108</v>
      </c>
      <c r="H188" s="45" t="s">
        <v>1066</v>
      </c>
      <c r="I188" s="45" t="s">
        <v>1109</v>
      </c>
      <c r="J188" s="45" t="s">
        <v>2076</v>
      </c>
      <c r="K188" s="45" t="s">
        <v>1110</v>
      </c>
      <c r="L188" s="45" t="s">
        <v>1025</v>
      </c>
      <c r="M188" s="45" t="s">
        <v>1025</v>
      </c>
      <c r="N188" s="45" t="s">
        <v>1050</v>
      </c>
      <c r="O188" s="45" t="s">
        <v>1028</v>
      </c>
      <c r="P188" s="25" t="s">
        <v>41</v>
      </c>
      <c r="Q188" s="86" t="s">
        <v>1038</v>
      </c>
      <c r="R188" s="25" t="s">
        <v>43</v>
      </c>
      <c r="S188" s="25" t="s">
        <v>44</v>
      </c>
      <c r="T188" s="55" t="n">
        <v>45691</v>
      </c>
      <c r="U188" s="25" t="s">
        <v>2238</v>
      </c>
    </row>
    <row r="189" customFormat="false" ht="13.5" hidden="false" customHeight="true" outlineLevel="0" collapsed="false">
      <c r="A189" s="22" t="s">
        <v>1018</v>
      </c>
      <c r="B189" s="23" t="n">
        <v>0</v>
      </c>
      <c r="C189" s="23" t="n">
        <v>12600</v>
      </c>
      <c r="D189" s="85" t="n">
        <v>1</v>
      </c>
      <c r="E189" s="25" t="s">
        <v>1107</v>
      </c>
      <c r="F189" s="25" t="s">
        <v>163</v>
      </c>
      <c r="G189" s="45" t="s">
        <v>1108</v>
      </c>
      <c r="H189" s="45" t="s">
        <v>1066</v>
      </c>
      <c r="I189" s="45" t="s">
        <v>1111</v>
      </c>
      <c r="J189" s="45" t="s">
        <v>2076</v>
      </c>
      <c r="K189" s="45" t="s">
        <v>1110</v>
      </c>
      <c r="L189" s="45" t="s">
        <v>1025</v>
      </c>
      <c r="M189" s="45" t="s">
        <v>1025</v>
      </c>
      <c r="N189" s="45" t="s">
        <v>1050</v>
      </c>
      <c r="O189" s="45" t="s">
        <v>1028</v>
      </c>
      <c r="P189" s="25" t="s">
        <v>41</v>
      </c>
      <c r="Q189" s="86" t="s">
        <v>1038</v>
      </c>
      <c r="R189" s="25" t="s">
        <v>43</v>
      </c>
      <c r="S189" s="25" t="s">
        <v>44</v>
      </c>
      <c r="T189" s="55" t="n">
        <v>45691</v>
      </c>
      <c r="U189" s="25" t="s">
        <v>2239</v>
      </c>
    </row>
    <row r="190" customFormat="false" ht="13.5" hidden="false" customHeight="true" outlineLevel="0" collapsed="false">
      <c r="A190" s="22" t="s">
        <v>1018</v>
      </c>
      <c r="B190" s="23" t="n">
        <v>0</v>
      </c>
      <c r="C190" s="23" t="n">
        <v>10000</v>
      </c>
      <c r="D190" s="85" t="n">
        <v>1</v>
      </c>
      <c r="E190" s="25" t="s">
        <v>1044</v>
      </c>
      <c r="F190" s="25" t="s">
        <v>179</v>
      </c>
      <c r="G190" s="45" t="s">
        <v>1045</v>
      </c>
      <c r="H190" s="45" t="s">
        <v>1046</v>
      </c>
      <c r="I190" s="45" t="s">
        <v>1047</v>
      </c>
      <c r="J190" s="45" t="s">
        <v>2076</v>
      </c>
      <c r="K190" s="45" t="s">
        <v>1048</v>
      </c>
      <c r="L190" s="45" t="s">
        <v>1049</v>
      </c>
      <c r="M190" s="45" t="s">
        <v>1049</v>
      </c>
      <c r="N190" s="45" t="s">
        <v>1050</v>
      </c>
      <c r="O190" s="45" t="s">
        <v>1051</v>
      </c>
      <c r="P190" s="25" t="s">
        <v>41</v>
      </c>
      <c r="Q190" s="86" t="s">
        <v>1038</v>
      </c>
      <c r="R190" s="25" t="s">
        <v>43</v>
      </c>
      <c r="S190" s="25" t="s">
        <v>44</v>
      </c>
      <c r="T190" s="55" t="n">
        <v>45705</v>
      </c>
      <c r="U190" s="25" t="s">
        <v>2240</v>
      </c>
    </row>
    <row r="191" customFormat="false" ht="13.5" hidden="false" customHeight="true" outlineLevel="0" collapsed="false">
      <c r="A191" s="22" t="s">
        <v>1018</v>
      </c>
      <c r="B191" s="23" t="n">
        <v>0</v>
      </c>
      <c r="C191" s="23" t="n">
        <v>6500</v>
      </c>
      <c r="D191" s="85" t="n">
        <v>1</v>
      </c>
      <c r="E191" s="25" t="s">
        <v>1044</v>
      </c>
      <c r="F191" s="25" t="s">
        <v>163</v>
      </c>
      <c r="G191" s="45" t="s">
        <v>1045</v>
      </c>
      <c r="H191" s="45" t="s">
        <v>1046</v>
      </c>
      <c r="I191" s="45" t="s">
        <v>1052</v>
      </c>
      <c r="J191" s="45" t="s">
        <v>2241</v>
      </c>
      <c r="K191" s="45" t="s">
        <v>1053</v>
      </c>
      <c r="L191" s="45" t="s">
        <v>1049</v>
      </c>
      <c r="M191" s="45" t="s">
        <v>1049</v>
      </c>
      <c r="N191" s="45" t="s">
        <v>1050</v>
      </c>
      <c r="O191" s="45" t="s">
        <v>1051</v>
      </c>
      <c r="P191" s="25" t="s">
        <v>41</v>
      </c>
      <c r="Q191" s="86" t="s">
        <v>1038</v>
      </c>
      <c r="R191" s="25" t="s">
        <v>43</v>
      </c>
      <c r="S191" s="25" t="s">
        <v>44</v>
      </c>
      <c r="T191" s="55" t="n">
        <v>45705</v>
      </c>
      <c r="U191" s="25" t="s">
        <v>2242</v>
      </c>
    </row>
    <row r="192" customFormat="false" ht="13.5" hidden="false" customHeight="true" outlineLevel="0" collapsed="false">
      <c r="A192" s="22" t="s">
        <v>1018</v>
      </c>
      <c r="B192" s="23" t="n">
        <v>0</v>
      </c>
      <c r="C192" s="23" t="n">
        <v>4500</v>
      </c>
      <c r="D192" s="85" t="n">
        <v>1</v>
      </c>
      <c r="E192" s="25" t="s">
        <v>1044</v>
      </c>
      <c r="F192" s="25" t="s">
        <v>194</v>
      </c>
      <c r="G192" s="45" t="s">
        <v>1054</v>
      </c>
      <c r="H192" s="45" t="s">
        <v>1055</v>
      </c>
      <c r="I192" s="45" t="s">
        <v>1056</v>
      </c>
      <c r="J192" s="45" t="s">
        <v>2076</v>
      </c>
      <c r="K192" s="45" t="s">
        <v>1057</v>
      </c>
      <c r="L192" s="45" t="s">
        <v>1049</v>
      </c>
      <c r="M192" s="45" t="s">
        <v>1049</v>
      </c>
      <c r="N192" s="45" t="s">
        <v>1050</v>
      </c>
      <c r="O192" s="45" t="s">
        <v>1051</v>
      </c>
      <c r="P192" s="25" t="s">
        <v>41</v>
      </c>
      <c r="Q192" s="86" t="s">
        <v>1038</v>
      </c>
      <c r="R192" s="25" t="s">
        <v>43</v>
      </c>
      <c r="S192" s="25" t="s">
        <v>44</v>
      </c>
      <c r="T192" s="55" t="n">
        <v>45728</v>
      </c>
      <c r="U192" s="25" t="s">
        <v>2243</v>
      </c>
    </row>
    <row r="193" customFormat="false" ht="13.5" hidden="false" customHeight="true" outlineLevel="0" collapsed="false">
      <c r="A193" s="22" t="s">
        <v>1018</v>
      </c>
      <c r="B193" s="23" t="n">
        <v>0</v>
      </c>
      <c r="C193" s="23" t="n">
        <v>3500</v>
      </c>
      <c r="D193" s="85" t="n">
        <v>1</v>
      </c>
      <c r="E193" s="25" t="s">
        <v>1044</v>
      </c>
      <c r="F193" s="25" t="s">
        <v>163</v>
      </c>
      <c r="G193" s="45" t="s">
        <v>1054</v>
      </c>
      <c r="H193" s="45" t="s">
        <v>1055</v>
      </c>
      <c r="I193" s="45" t="s">
        <v>1056</v>
      </c>
      <c r="J193" s="45" t="s">
        <v>2076</v>
      </c>
      <c r="K193" s="45" t="s">
        <v>1057</v>
      </c>
      <c r="L193" s="45" t="s">
        <v>1049</v>
      </c>
      <c r="M193" s="45" t="s">
        <v>1049</v>
      </c>
      <c r="N193" s="45" t="s">
        <v>1050</v>
      </c>
      <c r="O193" s="45" t="s">
        <v>1051</v>
      </c>
      <c r="P193" s="25" t="s">
        <v>41</v>
      </c>
      <c r="Q193" s="86" t="s">
        <v>1038</v>
      </c>
      <c r="R193" s="25" t="s">
        <v>43</v>
      </c>
      <c r="S193" s="25" t="s">
        <v>44</v>
      </c>
      <c r="T193" s="55" t="n">
        <v>45728</v>
      </c>
      <c r="U193" s="25" t="s">
        <v>2244</v>
      </c>
    </row>
    <row r="194" customFormat="false" ht="13.5" hidden="false" customHeight="true" outlineLevel="0" collapsed="false">
      <c r="A194" s="22" t="s">
        <v>1018</v>
      </c>
      <c r="B194" s="23" t="n">
        <v>0</v>
      </c>
      <c r="C194" s="23" t="n">
        <v>6015.2</v>
      </c>
      <c r="D194" s="85" t="n">
        <v>1</v>
      </c>
      <c r="E194" s="25" t="s">
        <v>1058</v>
      </c>
      <c r="F194" s="25" t="s">
        <v>179</v>
      </c>
      <c r="G194" s="45" t="s">
        <v>1059</v>
      </c>
      <c r="H194" s="45" t="s">
        <v>1060</v>
      </c>
      <c r="I194" s="45" t="s">
        <v>1061</v>
      </c>
      <c r="J194" s="45" t="s">
        <v>1036</v>
      </c>
      <c r="K194" s="45" t="s">
        <v>1062</v>
      </c>
      <c r="L194" s="45" t="s">
        <v>1049</v>
      </c>
      <c r="M194" s="45" t="s">
        <v>1049</v>
      </c>
      <c r="N194" s="45" t="s">
        <v>1063</v>
      </c>
      <c r="O194" s="45" t="s">
        <v>40</v>
      </c>
      <c r="P194" s="25" t="s">
        <v>41</v>
      </c>
      <c r="Q194" s="86" t="s">
        <v>1029</v>
      </c>
      <c r="R194" s="25" t="s">
        <v>43</v>
      </c>
      <c r="S194" s="25" t="s">
        <v>44</v>
      </c>
      <c r="T194" s="55" t="n">
        <v>45749</v>
      </c>
      <c r="U194" s="25" t="s">
        <v>2245</v>
      </c>
    </row>
    <row r="195" customFormat="false" ht="13.5" hidden="false" customHeight="true" outlineLevel="0" collapsed="false">
      <c r="A195" s="22" t="s">
        <v>1018</v>
      </c>
      <c r="B195" s="23" t="n">
        <v>0</v>
      </c>
      <c r="C195" s="23" t="n">
        <v>3431.4</v>
      </c>
      <c r="D195" s="85" t="n">
        <v>1</v>
      </c>
      <c r="E195" s="25" t="s">
        <v>1058</v>
      </c>
      <c r="F195" s="25" t="s">
        <v>163</v>
      </c>
      <c r="G195" s="45" t="s">
        <v>1059</v>
      </c>
      <c r="H195" s="45" t="s">
        <v>1060</v>
      </c>
      <c r="I195" s="45" t="s">
        <v>1061</v>
      </c>
      <c r="J195" s="45" t="s">
        <v>1036</v>
      </c>
      <c r="K195" s="45" t="s">
        <v>1062</v>
      </c>
      <c r="L195" s="45" t="s">
        <v>1049</v>
      </c>
      <c r="M195" s="45" t="s">
        <v>1049</v>
      </c>
      <c r="N195" s="45" t="s">
        <v>1063</v>
      </c>
      <c r="O195" s="45" t="s">
        <v>40</v>
      </c>
      <c r="P195" s="25" t="s">
        <v>41</v>
      </c>
      <c r="Q195" s="86" t="s">
        <v>1033</v>
      </c>
      <c r="R195" s="25" t="s">
        <v>43</v>
      </c>
      <c r="S195" s="25" t="s">
        <v>44</v>
      </c>
      <c r="T195" s="55" t="n">
        <v>45749</v>
      </c>
      <c r="U195" s="25" t="s">
        <v>2246</v>
      </c>
    </row>
    <row r="196" customFormat="false" ht="13.5" hidden="false" customHeight="true" outlineLevel="0" collapsed="false">
      <c r="A196" s="22" t="s">
        <v>1018</v>
      </c>
      <c r="B196" s="23" t="n">
        <v>0</v>
      </c>
      <c r="C196" s="23" t="n">
        <v>14000</v>
      </c>
      <c r="D196" s="85" t="n">
        <v>1</v>
      </c>
      <c r="E196" s="25" t="s">
        <v>1064</v>
      </c>
      <c r="F196" s="25" t="s">
        <v>163</v>
      </c>
      <c r="G196" s="45" t="s">
        <v>1065</v>
      </c>
      <c r="H196" s="45" t="s">
        <v>1066</v>
      </c>
      <c r="I196" s="45" t="s">
        <v>1067</v>
      </c>
      <c r="J196" s="45" t="s">
        <v>1068</v>
      </c>
      <c r="K196" s="45" t="s">
        <v>1069</v>
      </c>
      <c r="L196" s="45" t="s">
        <v>1049</v>
      </c>
      <c r="M196" s="45" t="s">
        <v>1049</v>
      </c>
      <c r="N196" s="45" t="s">
        <v>1050</v>
      </c>
      <c r="O196" s="45" t="s">
        <v>40</v>
      </c>
      <c r="P196" s="25" t="s">
        <v>41</v>
      </c>
      <c r="Q196" s="86" t="s">
        <v>1033</v>
      </c>
      <c r="R196" s="25" t="s">
        <v>43</v>
      </c>
      <c r="S196" s="25" t="s">
        <v>44</v>
      </c>
      <c r="T196" s="55" t="n">
        <v>45721</v>
      </c>
      <c r="U196" s="25" t="s">
        <v>2247</v>
      </c>
    </row>
    <row r="197" customFormat="false" ht="13.5" hidden="false" customHeight="true" outlineLevel="0" collapsed="false">
      <c r="A197" s="22" t="s">
        <v>1018</v>
      </c>
      <c r="B197" s="23" t="n">
        <v>0</v>
      </c>
      <c r="C197" s="23" t="n">
        <v>12000</v>
      </c>
      <c r="D197" s="85" t="n">
        <v>1</v>
      </c>
      <c r="E197" s="25" t="s">
        <v>1064</v>
      </c>
      <c r="F197" s="25" t="s">
        <v>179</v>
      </c>
      <c r="G197" s="45" t="s">
        <v>1065</v>
      </c>
      <c r="H197" s="45" t="s">
        <v>1066</v>
      </c>
      <c r="I197" s="45" t="s">
        <v>1067</v>
      </c>
      <c r="J197" s="45" t="s">
        <v>1068</v>
      </c>
      <c r="K197" s="45" t="s">
        <v>1069</v>
      </c>
      <c r="L197" s="45" t="s">
        <v>1049</v>
      </c>
      <c r="M197" s="45" t="s">
        <v>1049</v>
      </c>
      <c r="N197" s="45" t="s">
        <v>1050</v>
      </c>
      <c r="O197" s="45" t="s">
        <v>40</v>
      </c>
      <c r="P197" s="25" t="s">
        <v>41</v>
      </c>
      <c r="Q197" s="86" t="s">
        <v>1029</v>
      </c>
      <c r="R197" s="25" t="s">
        <v>43</v>
      </c>
      <c r="S197" s="25" t="s">
        <v>44</v>
      </c>
      <c r="T197" s="55" t="n">
        <v>45748</v>
      </c>
      <c r="U197" s="25" t="s">
        <v>2248</v>
      </c>
    </row>
    <row r="198" customFormat="false" ht="13.5" hidden="false" customHeight="true" outlineLevel="0" collapsed="false">
      <c r="A198" s="22" t="s">
        <v>1018</v>
      </c>
      <c r="B198" s="23" t="n">
        <v>0</v>
      </c>
      <c r="C198" s="23" t="n">
        <v>6000</v>
      </c>
      <c r="D198" s="85" t="n">
        <v>1</v>
      </c>
      <c r="E198" s="25" t="s">
        <v>1064</v>
      </c>
      <c r="F198" s="25" t="s">
        <v>194</v>
      </c>
      <c r="G198" s="45" t="s">
        <v>1065</v>
      </c>
      <c r="H198" s="45" t="s">
        <v>1070</v>
      </c>
      <c r="I198" s="45" t="s">
        <v>1071</v>
      </c>
      <c r="J198" s="45" t="s">
        <v>1068</v>
      </c>
      <c r="K198" s="45" t="s">
        <v>1072</v>
      </c>
      <c r="L198" s="45" t="s">
        <v>1049</v>
      </c>
      <c r="M198" s="45" t="s">
        <v>1049</v>
      </c>
      <c r="N198" s="45" t="s">
        <v>43</v>
      </c>
      <c r="O198" s="45" t="s">
        <v>40</v>
      </c>
      <c r="P198" s="25" t="s">
        <v>41</v>
      </c>
      <c r="Q198" s="86" t="s">
        <v>1038</v>
      </c>
      <c r="R198" s="25" t="s">
        <v>43</v>
      </c>
      <c r="S198" s="25" t="s">
        <v>44</v>
      </c>
      <c r="T198" s="55" t="n">
        <v>45721</v>
      </c>
      <c r="U198" s="25" t="s">
        <v>2249</v>
      </c>
    </row>
    <row r="199" customFormat="false" ht="13.5" hidden="false" customHeight="true" outlineLevel="0" collapsed="false">
      <c r="A199" s="22" t="s">
        <v>1018</v>
      </c>
      <c r="B199" s="23" t="n">
        <v>0</v>
      </c>
      <c r="C199" s="23" t="n">
        <v>1140</v>
      </c>
      <c r="D199" s="85" t="n">
        <v>1</v>
      </c>
      <c r="E199" s="25" t="s">
        <v>1073</v>
      </c>
      <c r="F199" s="25" t="s">
        <v>163</v>
      </c>
      <c r="G199" s="45" t="s">
        <v>1074</v>
      </c>
      <c r="H199" s="45" t="s">
        <v>1075</v>
      </c>
      <c r="I199" s="45" t="s">
        <v>1076</v>
      </c>
      <c r="J199" s="45" t="s">
        <v>1077</v>
      </c>
      <c r="K199" s="45" t="s">
        <v>1078</v>
      </c>
      <c r="L199" s="45" t="s">
        <v>40</v>
      </c>
      <c r="M199" s="45" t="s">
        <v>40</v>
      </c>
      <c r="N199" s="45" t="s">
        <v>40</v>
      </c>
      <c r="O199" s="45" t="s">
        <v>40</v>
      </c>
      <c r="P199" s="25" t="s">
        <v>41</v>
      </c>
      <c r="Q199" s="86" t="s">
        <v>1033</v>
      </c>
      <c r="R199" s="25" t="s">
        <v>43</v>
      </c>
      <c r="S199" s="25" t="s">
        <v>44</v>
      </c>
      <c r="T199" s="55" t="n">
        <v>45722</v>
      </c>
      <c r="U199" s="25" t="s">
        <v>2250</v>
      </c>
    </row>
    <row r="200" customFormat="false" ht="13.5" hidden="false" customHeight="true" outlineLevel="0" collapsed="false">
      <c r="A200" s="22" t="s">
        <v>1018</v>
      </c>
      <c r="B200" s="23" t="n">
        <v>0</v>
      </c>
      <c r="C200" s="23" t="n">
        <v>1056.46</v>
      </c>
      <c r="D200" s="85" t="n">
        <v>1</v>
      </c>
      <c r="E200" s="25" t="s">
        <v>1073</v>
      </c>
      <c r="F200" s="25" t="s">
        <v>194</v>
      </c>
      <c r="G200" s="45" t="s">
        <v>1074</v>
      </c>
      <c r="H200" s="45" t="s">
        <v>1075</v>
      </c>
      <c r="I200" s="45" t="s">
        <v>1076</v>
      </c>
      <c r="J200" s="45" t="s">
        <v>1077</v>
      </c>
      <c r="K200" s="45" t="s">
        <v>1078</v>
      </c>
      <c r="L200" s="45" t="s">
        <v>40</v>
      </c>
      <c r="M200" s="45" t="s">
        <v>40</v>
      </c>
      <c r="N200" s="45" t="s">
        <v>40</v>
      </c>
      <c r="O200" s="45" t="s">
        <v>40</v>
      </c>
      <c r="P200" s="25" t="s">
        <v>41</v>
      </c>
      <c r="Q200" s="86" t="s">
        <v>1038</v>
      </c>
      <c r="R200" s="25" t="s">
        <v>43</v>
      </c>
      <c r="S200" s="25" t="s">
        <v>44</v>
      </c>
      <c r="T200" s="55" t="n">
        <v>45722</v>
      </c>
      <c r="U200" s="25" t="s">
        <v>2251</v>
      </c>
    </row>
    <row r="201" customFormat="false" ht="13.5" hidden="false" customHeight="true" outlineLevel="0" collapsed="false">
      <c r="A201" s="22" t="s">
        <v>1018</v>
      </c>
      <c r="B201" s="23" t="n">
        <v>0</v>
      </c>
      <c r="C201" s="23" t="n">
        <v>18000</v>
      </c>
      <c r="D201" s="85" t="n">
        <v>1</v>
      </c>
      <c r="E201" s="25" t="s">
        <v>1079</v>
      </c>
      <c r="F201" s="25" t="s">
        <v>179</v>
      </c>
      <c r="G201" s="45" t="s">
        <v>1080</v>
      </c>
      <c r="H201" s="45" t="s">
        <v>1081</v>
      </c>
      <c r="I201" s="45" t="s">
        <v>1082</v>
      </c>
      <c r="J201" s="45" t="s">
        <v>1083</v>
      </c>
      <c r="K201" s="45" t="s">
        <v>1084</v>
      </c>
      <c r="L201" s="45" t="s">
        <v>1049</v>
      </c>
      <c r="M201" s="45" t="s">
        <v>1049</v>
      </c>
      <c r="N201" s="45" t="s">
        <v>1085</v>
      </c>
      <c r="O201" s="45" t="s">
        <v>40</v>
      </c>
      <c r="P201" s="25" t="s">
        <v>41</v>
      </c>
      <c r="Q201" s="86" t="s">
        <v>1033</v>
      </c>
      <c r="R201" s="25" t="s">
        <v>43</v>
      </c>
      <c r="S201" s="25" t="s">
        <v>44</v>
      </c>
      <c r="T201" s="55" t="n">
        <v>45705</v>
      </c>
      <c r="U201" s="25" t="s">
        <v>2252</v>
      </c>
    </row>
    <row r="202" customFormat="false" ht="13.5" hidden="false" customHeight="true" outlineLevel="0" collapsed="false">
      <c r="A202" s="22" t="s">
        <v>1018</v>
      </c>
      <c r="B202" s="23" t="n">
        <v>0</v>
      </c>
      <c r="C202" s="23" t="n">
        <v>18000</v>
      </c>
      <c r="D202" s="85" t="n">
        <v>1</v>
      </c>
      <c r="E202" s="25" t="s">
        <v>1079</v>
      </c>
      <c r="F202" s="25" t="s">
        <v>163</v>
      </c>
      <c r="G202" s="45" t="s">
        <v>1080</v>
      </c>
      <c r="H202" s="45" t="s">
        <v>1081</v>
      </c>
      <c r="I202" s="45" t="s">
        <v>1082</v>
      </c>
      <c r="J202" s="45" t="s">
        <v>1083</v>
      </c>
      <c r="K202" s="45" t="s">
        <v>1084</v>
      </c>
      <c r="L202" s="45" t="s">
        <v>1049</v>
      </c>
      <c r="M202" s="45" t="s">
        <v>1049</v>
      </c>
      <c r="N202" s="45" t="s">
        <v>1086</v>
      </c>
      <c r="O202" s="45" t="s">
        <v>40</v>
      </c>
      <c r="P202" s="25" t="s">
        <v>41</v>
      </c>
      <c r="Q202" s="86" t="s">
        <v>1033</v>
      </c>
      <c r="R202" s="25" t="s">
        <v>43</v>
      </c>
      <c r="S202" s="25" t="s">
        <v>44</v>
      </c>
      <c r="T202" s="55" t="n">
        <v>45698</v>
      </c>
      <c r="U202" s="25" t="s">
        <v>2253</v>
      </c>
    </row>
    <row r="203" customFormat="false" ht="13.5" hidden="false" customHeight="true" outlineLevel="0" collapsed="false">
      <c r="A203" s="22" t="s">
        <v>1018</v>
      </c>
      <c r="B203" s="23" t="n">
        <v>0</v>
      </c>
      <c r="C203" s="23" t="n">
        <v>12000</v>
      </c>
      <c r="D203" s="85" t="n">
        <v>1</v>
      </c>
      <c r="E203" s="25" t="s">
        <v>1079</v>
      </c>
      <c r="F203" s="25" t="s">
        <v>144</v>
      </c>
      <c r="G203" s="45" t="s">
        <v>1087</v>
      </c>
      <c r="H203" s="45" t="s">
        <v>1088</v>
      </c>
      <c r="I203" s="45" t="s">
        <v>1089</v>
      </c>
      <c r="J203" s="45" t="s">
        <v>1036</v>
      </c>
      <c r="K203" s="45" t="s">
        <v>1090</v>
      </c>
      <c r="L203" s="45" t="s">
        <v>1049</v>
      </c>
      <c r="M203" s="45" t="s">
        <v>1049</v>
      </c>
      <c r="N203" s="45" t="s">
        <v>1091</v>
      </c>
      <c r="O203" s="45" t="s">
        <v>40</v>
      </c>
      <c r="P203" s="25" t="s">
        <v>41</v>
      </c>
      <c r="Q203" s="86" t="s">
        <v>1033</v>
      </c>
      <c r="R203" s="25" t="s">
        <v>43</v>
      </c>
      <c r="S203" s="25" t="s">
        <v>44</v>
      </c>
      <c r="T203" s="55" t="n">
        <v>45698</v>
      </c>
      <c r="U203" s="25" t="s">
        <v>2254</v>
      </c>
    </row>
    <row r="204" customFormat="false" ht="13.5" hidden="false" customHeight="true" outlineLevel="0" collapsed="false">
      <c r="A204" s="22" t="s">
        <v>1018</v>
      </c>
      <c r="B204" s="23" t="n">
        <v>0</v>
      </c>
      <c r="C204" s="23" t="n">
        <v>10000</v>
      </c>
      <c r="D204" s="85" t="n">
        <v>1</v>
      </c>
      <c r="E204" s="25" t="s">
        <v>1079</v>
      </c>
      <c r="F204" s="25" t="s">
        <v>194</v>
      </c>
      <c r="G204" s="45" t="s">
        <v>1080</v>
      </c>
      <c r="H204" s="45" t="s">
        <v>1081</v>
      </c>
      <c r="I204" s="45" t="s">
        <v>1082</v>
      </c>
      <c r="J204" s="45" t="s">
        <v>1083</v>
      </c>
      <c r="K204" s="45" t="s">
        <v>1084</v>
      </c>
      <c r="L204" s="45" t="s">
        <v>1049</v>
      </c>
      <c r="M204" s="45" t="s">
        <v>1049</v>
      </c>
      <c r="N204" s="45" t="s">
        <v>1092</v>
      </c>
      <c r="O204" s="45" t="s">
        <v>40</v>
      </c>
      <c r="P204" s="25" t="s">
        <v>41</v>
      </c>
      <c r="Q204" s="86" t="s">
        <v>1033</v>
      </c>
      <c r="R204" s="25" t="s">
        <v>43</v>
      </c>
      <c r="S204" s="25" t="s">
        <v>44</v>
      </c>
      <c r="T204" s="55" t="n">
        <v>45698</v>
      </c>
      <c r="U204" s="25" t="s">
        <v>2255</v>
      </c>
    </row>
    <row r="205" customFormat="false" ht="13.5" hidden="false" customHeight="true" outlineLevel="0" collapsed="false">
      <c r="A205" s="22" t="s">
        <v>1018</v>
      </c>
      <c r="B205" s="23" t="n">
        <v>0</v>
      </c>
      <c r="C205" s="23" t="n">
        <v>6000</v>
      </c>
      <c r="D205" s="85" t="n">
        <v>1</v>
      </c>
      <c r="E205" s="25" t="s">
        <v>1093</v>
      </c>
      <c r="F205" s="25" t="s">
        <v>179</v>
      </c>
      <c r="G205" s="45" t="s">
        <v>1094</v>
      </c>
      <c r="H205" s="45" t="s">
        <v>1095</v>
      </c>
      <c r="I205" s="45" t="s">
        <v>1096</v>
      </c>
      <c r="J205" s="45" t="s">
        <v>1097</v>
      </c>
      <c r="K205" s="45" t="s">
        <v>1098</v>
      </c>
      <c r="L205" s="45" t="s">
        <v>1049</v>
      </c>
      <c r="M205" s="45" t="s">
        <v>1049</v>
      </c>
      <c r="N205" s="45" t="s">
        <v>1085</v>
      </c>
      <c r="O205" s="45" t="s">
        <v>40</v>
      </c>
      <c r="P205" s="25" t="s">
        <v>41</v>
      </c>
      <c r="Q205" s="86" t="s">
        <v>1038</v>
      </c>
      <c r="R205" s="25" t="s">
        <v>43</v>
      </c>
      <c r="S205" s="25" t="s">
        <v>44</v>
      </c>
      <c r="T205" s="55" t="n">
        <v>45691</v>
      </c>
      <c r="U205" s="25" t="s">
        <v>2256</v>
      </c>
    </row>
    <row r="206" customFormat="false" ht="13.5" hidden="false" customHeight="true" outlineLevel="0" collapsed="false">
      <c r="A206" s="22" t="s">
        <v>1018</v>
      </c>
      <c r="B206" s="23" t="n">
        <v>0</v>
      </c>
      <c r="C206" s="23" t="n">
        <v>3500</v>
      </c>
      <c r="D206" s="85" t="n">
        <v>1</v>
      </c>
      <c r="E206" s="25" t="s">
        <v>1093</v>
      </c>
      <c r="F206" s="25" t="s">
        <v>163</v>
      </c>
      <c r="G206" s="45" t="s">
        <v>1099</v>
      </c>
      <c r="H206" s="45" t="s">
        <v>1100</v>
      </c>
      <c r="I206" s="45" t="s">
        <v>1101</v>
      </c>
      <c r="J206" s="45" t="s">
        <v>1102</v>
      </c>
      <c r="K206" s="45" t="s">
        <v>1103</v>
      </c>
      <c r="L206" s="45" t="s">
        <v>1049</v>
      </c>
      <c r="M206" s="45" t="s">
        <v>1049</v>
      </c>
      <c r="N206" s="45" t="s">
        <v>1085</v>
      </c>
      <c r="O206" s="45" t="s">
        <v>40</v>
      </c>
      <c r="P206" s="25" t="s">
        <v>41</v>
      </c>
      <c r="Q206" s="86" t="s">
        <v>1033</v>
      </c>
      <c r="R206" s="25" t="s">
        <v>43</v>
      </c>
      <c r="S206" s="25" t="s">
        <v>44</v>
      </c>
      <c r="T206" s="55" t="n">
        <v>45691</v>
      </c>
      <c r="U206" s="25" t="s">
        <v>2257</v>
      </c>
    </row>
    <row r="207" customFormat="false" ht="13.5" hidden="false" customHeight="true" outlineLevel="0" collapsed="false">
      <c r="A207" s="22" t="s">
        <v>1018</v>
      </c>
      <c r="B207" s="23" t="n">
        <v>0</v>
      </c>
      <c r="C207" s="23" t="n">
        <v>3000</v>
      </c>
      <c r="D207" s="85" t="n">
        <v>1</v>
      </c>
      <c r="E207" s="25" t="s">
        <v>1093</v>
      </c>
      <c r="F207" s="25" t="s">
        <v>163</v>
      </c>
      <c r="G207" s="45" t="s">
        <v>1104</v>
      </c>
      <c r="H207" s="45" t="s">
        <v>1095</v>
      </c>
      <c r="I207" s="45" t="s">
        <v>1096</v>
      </c>
      <c r="J207" s="45" t="s">
        <v>1105</v>
      </c>
      <c r="K207" s="45" t="s">
        <v>1106</v>
      </c>
      <c r="L207" s="45" t="s">
        <v>1049</v>
      </c>
      <c r="M207" s="45" t="s">
        <v>1049</v>
      </c>
      <c r="N207" s="45" t="s">
        <v>1085</v>
      </c>
      <c r="O207" s="45" t="s">
        <v>40</v>
      </c>
      <c r="P207" s="25" t="s">
        <v>41</v>
      </c>
      <c r="Q207" s="86" t="s">
        <v>1033</v>
      </c>
      <c r="R207" s="25" t="s">
        <v>43</v>
      </c>
      <c r="S207" s="25" t="s">
        <v>44</v>
      </c>
      <c r="T207" s="55" t="n">
        <v>45691</v>
      </c>
      <c r="U207" s="25" t="s">
        <v>2258</v>
      </c>
    </row>
    <row r="208" customFormat="false" ht="13.5" hidden="false" customHeight="true" outlineLevel="0" collapsed="false">
      <c r="A208" s="22" t="s">
        <v>1018</v>
      </c>
      <c r="B208" s="23" t="n">
        <v>0</v>
      </c>
      <c r="C208" s="23" t="n">
        <v>72192.27</v>
      </c>
      <c r="D208" s="85" t="n">
        <v>1</v>
      </c>
      <c r="E208" s="25" t="s">
        <v>1112</v>
      </c>
      <c r="F208" s="25" t="s">
        <v>46</v>
      </c>
      <c r="G208" s="45" t="s">
        <v>1113</v>
      </c>
      <c r="H208" s="45" t="s">
        <v>1114</v>
      </c>
      <c r="I208" s="45" t="s">
        <v>1115</v>
      </c>
      <c r="J208" s="45" t="s">
        <v>1036</v>
      </c>
      <c r="K208" s="45" t="s">
        <v>1116</v>
      </c>
      <c r="L208" s="45" t="s">
        <v>40</v>
      </c>
      <c r="M208" s="45" t="s">
        <v>40</v>
      </c>
      <c r="N208" s="45" t="s">
        <v>40</v>
      </c>
      <c r="O208" s="45" t="s">
        <v>40</v>
      </c>
      <c r="P208" s="25" t="s">
        <v>41</v>
      </c>
      <c r="Q208" s="86" t="s">
        <v>1117</v>
      </c>
      <c r="R208" s="25" t="s">
        <v>1118</v>
      </c>
      <c r="S208" s="25" t="s">
        <v>44</v>
      </c>
      <c r="T208" s="55" t="n">
        <v>45693</v>
      </c>
      <c r="U208" s="25" t="s">
        <v>2259</v>
      </c>
    </row>
    <row r="209" customFormat="false" ht="13.5" hidden="false" customHeight="true" outlineLevel="0" collapsed="false">
      <c r="A209" s="22" t="s">
        <v>1018</v>
      </c>
      <c r="B209" s="23" t="n">
        <v>0</v>
      </c>
      <c r="C209" s="23" t="n">
        <v>95175.05</v>
      </c>
      <c r="D209" s="85" t="n">
        <v>1</v>
      </c>
      <c r="E209" s="25" t="s">
        <v>1119</v>
      </c>
      <c r="F209" s="25" t="s">
        <v>46</v>
      </c>
      <c r="G209" s="45" t="s">
        <v>1120</v>
      </c>
      <c r="H209" s="45" t="s">
        <v>1121</v>
      </c>
      <c r="I209" s="45" t="s">
        <v>1122</v>
      </c>
      <c r="J209" s="45" t="s">
        <v>1068</v>
      </c>
      <c r="K209" s="45" t="s">
        <v>1123</v>
      </c>
      <c r="L209" s="45" t="s">
        <v>1025</v>
      </c>
      <c r="M209" s="45" t="s">
        <v>1026</v>
      </c>
      <c r="N209" s="45" t="s">
        <v>1027</v>
      </c>
      <c r="O209" s="45" t="s">
        <v>40</v>
      </c>
      <c r="P209" s="25" t="s">
        <v>41</v>
      </c>
      <c r="Q209" s="86" t="s">
        <v>1124</v>
      </c>
      <c r="R209" s="25" t="s">
        <v>43</v>
      </c>
      <c r="S209" s="25" t="s">
        <v>44</v>
      </c>
      <c r="T209" s="55" t="n">
        <v>45748</v>
      </c>
      <c r="U209" s="25" t="s">
        <v>2260</v>
      </c>
    </row>
    <row r="210" customFormat="false" ht="13.5" hidden="false" customHeight="true" outlineLevel="0" collapsed="false">
      <c r="A210" s="22" t="s">
        <v>1018</v>
      </c>
      <c r="B210" s="23" t="n">
        <v>0</v>
      </c>
      <c r="C210" s="23" t="n">
        <v>22000</v>
      </c>
      <c r="D210" s="85" t="n">
        <v>1</v>
      </c>
      <c r="E210" s="25" t="s">
        <v>1119</v>
      </c>
      <c r="F210" s="25" t="s">
        <v>179</v>
      </c>
      <c r="G210" s="45" t="s">
        <v>1125</v>
      </c>
      <c r="H210" s="45" t="s">
        <v>1066</v>
      </c>
      <c r="I210" s="45" t="s">
        <v>1126</v>
      </c>
      <c r="J210" s="45" t="s">
        <v>1068</v>
      </c>
      <c r="K210" s="45" t="s">
        <v>1127</v>
      </c>
      <c r="L210" s="45" t="s">
        <v>1049</v>
      </c>
      <c r="M210" s="45" t="s">
        <v>1026</v>
      </c>
      <c r="N210" s="45" t="s">
        <v>40</v>
      </c>
      <c r="O210" s="45" t="s">
        <v>40</v>
      </c>
      <c r="P210" s="25" t="s">
        <v>41</v>
      </c>
      <c r="Q210" s="86" t="s">
        <v>1029</v>
      </c>
      <c r="R210" s="25" t="s">
        <v>43</v>
      </c>
      <c r="S210" s="25" t="s">
        <v>44</v>
      </c>
      <c r="T210" s="55" t="n">
        <v>45748</v>
      </c>
      <c r="U210" s="25" t="s">
        <v>2261</v>
      </c>
    </row>
    <row r="211" customFormat="false" ht="13.5" hidden="false" customHeight="true" outlineLevel="0" collapsed="false">
      <c r="A211" s="22" t="s">
        <v>1018</v>
      </c>
      <c r="B211" s="23" t="n">
        <v>0</v>
      </c>
      <c r="C211" s="23" t="n">
        <v>8740</v>
      </c>
      <c r="D211" s="85" t="n">
        <v>1</v>
      </c>
      <c r="E211" s="25" t="s">
        <v>1119</v>
      </c>
      <c r="F211" s="25" t="s">
        <v>163</v>
      </c>
      <c r="G211" s="45" t="s">
        <v>1128</v>
      </c>
      <c r="H211" s="45" t="s">
        <v>1129</v>
      </c>
      <c r="I211" s="45" t="s">
        <v>1126</v>
      </c>
      <c r="J211" s="45" t="s">
        <v>1068</v>
      </c>
      <c r="K211" s="45" t="s">
        <v>1130</v>
      </c>
      <c r="L211" s="45" t="s">
        <v>1049</v>
      </c>
      <c r="M211" s="45" t="s">
        <v>1026</v>
      </c>
      <c r="N211" s="45" t="s">
        <v>40</v>
      </c>
      <c r="O211" s="45" t="s">
        <v>40</v>
      </c>
      <c r="P211" s="25" t="s">
        <v>41</v>
      </c>
      <c r="Q211" s="86" t="s">
        <v>1033</v>
      </c>
      <c r="R211" s="25" t="s">
        <v>43</v>
      </c>
      <c r="S211" s="25" t="s">
        <v>44</v>
      </c>
      <c r="T211" s="55" t="n">
        <v>45748</v>
      </c>
      <c r="U211" s="25" t="s">
        <v>2262</v>
      </c>
    </row>
    <row r="212" customFormat="false" ht="13.5" hidden="false" customHeight="true" outlineLevel="0" collapsed="false">
      <c r="A212" s="22" t="s">
        <v>1131</v>
      </c>
      <c r="B212" s="23" t="n">
        <v>0</v>
      </c>
      <c r="C212" s="23" t="n">
        <v>5000</v>
      </c>
      <c r="D212" s="85" t="n">
        <v>1</v>
      </c>
      <c r="E212" s="25" t="s">
        <v>1132</v>
      </c>
      <c r="F212" s="25" t="s">
        <v>179</v>
      </c>
      <c r="G212" s="45" t="s">
        <v>1133</v>
      </c>
      <c r="H212" s="45" t="s">
        <v>1134</v>
      </c>
      <c r="I212" s="45" t="s">
        <v>1135</v>
      </c>
      <c r="J212" s="45" t="s">
        <v>1136</v>
      </c>
      <c r="K212" s="45" t="s">
        <v>1137</v>
      </c>
      <c r="L212" s="45" t="s">
        <v>40</v>
      </c>
      <c r="M212" s="45" t="s">
        <v>40</v>
      </c>
      <c r="N212" s="45" t="s">
        <v>1138</v>
      </c>
      <c r="O212" s="45" t="s">
        <v>40</v>
      </c>
      <c r="P212" s="25" t="s">
        <v>41</v>
      </c>
      <c r="Q212" s="86" t="s">
        <v>1139</v>
      </c>
      <c r="R212" s="25" t="s">
        <v>43</v>
      </c>
      <c r="S212" s="25" t="s">
        <v>44</v>
      </c>
      <c r="T212" s="55" t="n">
        <v>45658</v>
      </c>
      <c r="U212" s="25" t="s">
        <v>2263</v>
      </c>
    </row>
    <row r="213" customFormat="false" ht="13.5" hidden="false" customHeight="true" outlineLevel="0" collapsed="false">
      <c r="A213" s="22" t="s">
        <v>1131</v>
      </c>
      <c r="B213" s="23" t="n">
        <v>0</v>
      </c>
      <c r="C213" s="23" t="n">
        <v>2000</v>
      </c>
      <c r="D213" s="85" t="n">
        <v>1</v>
      </c>
      <c r="E213" s="25" t="s">
        <v>1132</v>
      </c>
      <c r="F213" s="25" t="s">
        <v>163</v>
      </c>
      <c r="G213" s="45" t="s">
        <v>1140</v>
      </c>
      <c r="H213" s="45" t="s">
        <v>1141</v>
      </c>
      <c r="I213" s="45" t="s">
        <v>1135</v>
      </c>
      <c r="J213" s="45" t="s">
        <v>1136</v>
      </c>
      <c r="K213" s="45" t="s">
        <v>1137</v>
      </c>
      <c r="L213" s="45" t="s">
        <v>40</v>
      </c>
      <c r="M213" s="45" t="s">
        <v>40</v>
      </c>
      <c r="N213" s="45" t="s">
        <v>1138</v>
      </c>
      <c r="O213" s="45" t="s">
        <v>40</v>
      </c>
      <c r="P213" s="25" t="s">
        <v>41</v>
      </c>
      <c r="Q213" s="86" t="s">
        <v>1142</v>
      </c>
      <c r="R213" s="25" t="s">
        <v>43</v>
      </c>
      <c r="S213" s="25" t="s">
        <v>44</v>
      </c>
      <c r="T213" s="55" t="n">
        <v>45658</v>
      </c>
      <c r="U213" s="25" t="s">
        <v>2264</v>
      </c>
    </row>
    <row r="214" customFormat="false" ht="13.5" hidden="false" customHeight="true" outlineLevel="0" collapsed="false">
      <c r="A214" s="22" t="s">
        <v>1131</v>
      </c>
      <c r="B214" s="23" t="n">
        <v>0</v>
      </c>
      <c r="C214" s="23" t="n">
        <v>2000</v>
      </c>
      <c r="D214" s="85" t="n">
        <v>1</v>
      </c>
      <c r="E214" s="25" t="s">
        <v>1132</v>
      </c>
      <c r="F214" s="25" t="s">
        <v>194</v>
      </c>
      <c r="G214" s="45" t="s">
        <v>1143</v>
      </c>
      <c r="H214" s="45" t="s">
        <v>1144</v>
      </c>
      <c r="I214" s="45" t="s">
        <v>1135</v>
      </c>
      <c r="J214" s="45" t="s">
        <v>1136</v>
      </c>
      <c r="K214" s="45" t="s">
        <v>1145</v>
      </c>
      <c r="L214" s="45" t="s">
        <v>1146</v>
      </c>
      <c r="M214" s="45" t="s">
        <v>40</v>
      </c>
      <c r="N214" s="45" t="s">
        <v>1138</v>
      </c>
      <c r="O214" s="45" t="s">
        <v>40</v>
      </c>
      <c r="P214" s="25" t="s">
        <v>41</v>
      </c>
      <c r="Q214" s="86" t="s">
        <v>1038</v>
      </c>
      <c r="R214" s="25" t="s">
        <v>43</v>
      </c>
      <c r="S214" s="25" t="s">
        <v>44</v>
      </c>
      <c r="T214" s="55" t="n">
        <v>45658</v>
      </c>
      <c r="U214" s="25" t="s">
        <v>2265</v>
      </c>
    </row>
    <row r="215" customFormat="false" ht="13.5" hidden="false" customHeight="true" outlineLevel="0" collapsed="false">
      <c r="A215" s="22" t="s">
        <v>1131</v>
      </c>
      <c r="B215" s="23" t="n">
        <v>0</v>
      </c>
      <c r="C215" s="23" t="n">
        <v>100000</v>
      </c>
      <c r="D215" s="85" t="n">
        <v>1</v>
      </c>
      <c r="E215" s="25" t="s">
        <v>1147</v>
      </c>
      <c r="F215" s="25" t="s">
        <v>144</v>
      </c>
      <c r="G215" s="45" t="s">
        <v>1148</v>
      </c>
      <c r="H215" s="45" t="s">
        <v>1149</v>
      </c>
      <c r="I215" s="45" t="s">
        <v>1150</v>
      </c>
      <c r="J215" s="45" t="s">
        <v>1151</v>
      </c>
      <c r="K215" s="45" t="s">
        <v>1152</v>
      </c>
      <c r="L215" s="45" t="s">
        <v>40</v>
      </c>
      <c r="M215" s="45" t="s">
        <v>40</v>
      </c>
      <c r="N215" s="45" t="s">
        <v>1138</v>
      </c>
      <c r="O215" s="45" t="s">
        <v>40</v>
      </c>
      <c r="P215" s="25" t="s">
        <v>41</v>
      </c>
      <c r="Q215" s="88" t="s">
        <v>1153</v>
      </c>
      <c r="R215" s="25" t="s">
        <v>43</v>
      </c>
      <c r="S215" s="25" t="s">
        <v>44</v>
      </c>
      <c r="T215" s="55" t="n">
        <v>45658</v>
      </c>
      <c r="U215" s="25" t="s">
        <v>2266</v>
      </c>
    </row>
    <row r="216" customFormat="false" ht="13.5" hidden="false" customHeight="true" outlineLevel="0" collapsed="false">
      <c r="A216" s="22" t="s">
        <v>1131</v>
      </c>
      <c r="B216" s="23" t="n">
        <v>0</v>
      </c>
      <c r="C216" s="23" t="n">
        <v>50000</v>
      </c>
      <c r="D216" s="85" t="n">
        <v>1</v>
      </c>
      <c r="E216" s="25" t="s">
        <v>1154</v>
      </c>
      <c r="F216" s="25" t="s">
        <v>46</v>
      </c>
      <c r="G216" s="45" t="s">
        <v>1155</v>
      </c>
      <c r="H216" s="45" t="s">
        <v>1156</v>
      </c>
      <c r="I216" s="45" t="s">
        <v>1157</v>
      </c>
      <c r="J216" s="45" t="s">
        <v>1158</v>
      </c>
      <c r="K216" s="45" t="s">
        <v>1159</v>
      </c>
      <c r="L216" s="45" t="s">
        <v>40</v>
      </c>
      <c r="M216" s="45" t="s">
        <v>40</v>
      </c>
      <c r="N216" s="45" t="s">
        <v>1138</v>
      </c>
      <c r="O216" s="45" t="s">
        <v>40</v>
      </c>
      <c r="P216" s="25" t="s">
        <v>41</v>
      </c>
      <c r="Q216" s="88" t="s">
        <v>1160</v>
      </c>
      <c r="R216" s="25" t="s">
        <v>43</v>
      </c>
      <c r="S216" s="25" t="s">
        <v>44</v>
      </c>
      <c r="T216" s="55" t="n">
        <v>45658</v>
      </c>
      <c r="U216" s="25" t="s">
        <v>2267</v>
      </c>
    </row>
    <row r="217" customFormat="false" ht="13.5" hidden="false" customHeight="true" outlineLevel="0" collapsed="false">
      <c r="A217" s="22" t="s">
        <v>1131</v>
      </c>
      <c r="B217" s="23" t="n">
        <v>852400</v>
      </c>
      <c r="C217" s="23" t="n">
        <v>9936469.35</v>
      </c>
      <c r="D217" s="85" t="n">
        <v>1</v>
      </c>
      <c r="E217" s="25" t="s">
        <v>1161</v>
      </c>
      <c r="F217" s="25" t="s">
        <v>46</v>
      </c>
      <c r="G217" s="45" t="s">
        <v>1162</v>
      </c>
      <c r="H217" s="45" t="s">
        <v>1163</v>
      </c>
      <c r="I217" s="45" t="s">
        <v>1164</v>
      </c>
      <c r="J217" s="45" t="s">
        <v>1165</v>
      </c>
      <c r="K217" s="45" t="s">
        <v>1166</v>
      </c>
      <c r="L217" s="45" t="s">
        <v>1167</v>
      </c>
      <c r="M217" s="45" t="s">
        <v>40</v>
      </c>
      <c r="N217" s="45" t="s">
        <v>1138</v>
      </c>
      <c r="O217" s="45" t="s">
        <v>40</v>
      </c>
      <c r="P217" s="25" t="s">
        <v>41</v>
      </c>
      <c r="Q217" s="88" t="s">
        <v>1168</v>
      </c>
      <c r="R217" s="25" t="s">
        <v>43</v>
      </c>
      <c r="S217" s="25" t="s">
        <v>44</v>
      </c>
      <c r="T217" s="55" t="n">
        <v>45658</v>
      </c>
      <c r="U217" s="25" t="s">
        <v>2268</v>
      </c>
    </row>
    <row r="218" customFormat="false" ht="13.5" hidden="false" customHeight="true" outlineLevel="0" collapsed="false">
      <c r="A218" s="22" t="s">
        <v>1131</v>
      </c>
      <c r="B218" s="23" t="n">
        <v>0</v>
      </c>
      <c r="C218" s="23" t="n">
        <v>1088325</v>
      </c>
      <c r="D218" s="85" t="n">
        <v>1</v>
      </c>
      <c r="E218" s="25" t="s">
        <v>1161</v>
      </c>
      <c r="F218" s="25" t="s">
        <v>46</v>
      </c>
      <c r="G218" s="45" t="s">
        <v>1162</v>
      </c>
      <c r="H218" s="45" t="s">
        <v>1163</v>
      </c>
      <c r="I218" s="45" t="s">
        <v>1164</v>
      </c>
      <c r="J218" s="45" t="s">
        <v>1165</v>
      </c>
      <c r="K218" s="45" t="s">
        <v>1166</v>
      </c>
      <c r="L218" s="45" t="s">
        <v>1167</v>
      </c>
      <c r="M218" s="45" t="s">
        <v>40</v>
      </c>
      <c r="N218" s="45" t="s">
        <v>1138</v>
      </c>
      <c r="O218" s="45" t="s">
        <v>40</v>
      </c>
      <c r="P218" s="25" t="s">
        <v>41</v>
      </c>
      <c r="Q218" s="88" t="s">
        <v>1168</v>
      </c>
      <c r="R218" s="25" t="s">
        <v>43</v>
      </c>
      <c r="S218" s="25" t="s">
        <v>1169</v>
      </c>
      <c r="T218" s="55" t="n">
        <v>45658</v>
      </c>
      <c r="U218" s="25" t="s">
        <v>2269</v>
      </c>
    </row>
    <row r="219" customFormat="false" ht="13.5" hidden="false" customHeight="true" outlineLevel="0" collapsed="false">
      <c r="A219" s="22" t="s">
        <v>1131</v>
      </c>
      <c r="B219" s="23" t="n">
        <v>340000</v>
      </c>
      <c r="C219" s="23" t="n">
        <v>9007265.42</v>
      </c>
      <c r="D219" s="85" t="n">
        <v>1</v>
      </c>
      <c r="E219" s="25" t="s">
        <v>1170</v>
      </c>
      <c r="F219" s="25" t="s">
        <v>46</v>
      </c>
      <c r="G219" s="45" t="s">
        <v>1171</v>
      </c>
      <c r="H219" s="45" t="s">
        <v>1172</v>
      </c>
      <c r="I219" s="45" t="s">
        <v>1173</v>
      </c>
      <c r="J219" s="45" t="s">
        <v>1165</v>
      </c>
      <c r="K219" s="45" t="s">
        <v>1174</v>
      </c>
      <c r="L219" s="45" t="s">
        <v>1167</v>
      </c>
      <c r="M219" s="45" t="s">
        <v>40</v>
      </c>
      <c r="N219" s="45" t="s">
        <v>1138</v>
      </c>
      <c r="O219" s="45" t="s">
        <v>40</v>
      </c>
      <c r="P219" s="25" t="s">
        <v>41</v>
      </c>
      <c r="Q219" s="88" t="s">
        <v>1175</v>
      </c>
      <c r="R219" s="25" t="s">
        <v>43</v>
      </c>
      <c r="S219" s="25" t="s">
        <v>44</v>
      </c>
      <c r="T219" s="55" t="n">
        <v>45658</v>
      </c>
      <c r="U219" s="25" t="s">
        <v>2270</v>
      </c>
    </row>
    <row r="220" customFormat="false" ht="13.5" hidden="false" customHeight="true" outlineLevel="0" collapsed="false">
      <c r="A220" s="22" t="s">
        <v>1131</v>
      </c>
      <c r="B220" s="23" t="n">
        <v>330286.58</v>
      </c>
      <c r="C220" s="23" t="n">
        <v>805638.28</v>
      </c>
      <c r="D220" s="85" t="n">
        <v>1</v>
      </c>
      <c r="E220" s="25" t="s">
        <v>1176</v>
      </c>
      <c r="F220" s="25" t="s">
        <v>46</v>
      </c>
      <c r="G220" s="45" t="s">
        <v>1177</v>
      </c>
      <c r="H220" s="45" t="s">
        <v>1178</v>
      </c>
      <c r="I220" s="45" t="s">
        <v>1179</v>
      </c>
      <c r="J220" s="45" t="s">
        <v>1180</v>
      </c>
      <c r="K220" s="45" t="s">
        <v>1181</v>
      </c>
      <c r="L220" s="45" t="s">
        <v>1182</v>
      </c>
      <c r="M220" s="45" t="s">
        <v>40</v>
      </c>
      <c r="N220" s="45" t="s">
        <v>1138</v>
      </c>
      <c r="O220" s="45" t="s">
        <v>40</v>
      </c>
      <c r="P220" s="25" t="s">
        <v>41</v>
      </c>
      <c r="Q220" s="88" t="s">
        <v>1183</v>
      </c>
      <c r="R220" s="25" t="s">
        <v>43</v>
      </c>
      <c r="S220" s="25" t="s">
        <v>44</v>
      </c>
      <c r="T220" s="55" t="n">
        <v>45658</v>
      </c>
      <c r="U220" s="25" t="s">
        <v>2271</v>
      </c>
    </row>
    <row r="221" customFormat="false" ht="13.5" hidden="false" customHeight="true" outlineLevel="0" collapsed="false">
      <c r="A221" s="22" t="s">
        <v>1131</v>
      </c>
      <c r="B221" s="23" t="n">
        <v>0</v>
      </c>
      <c r="C221" s="23" t="n">
        <v>10000</v>
      </c>
      <c r="D221" s="85" t="n">
        <v>1</v>
      </c>
      <c r="E221" s="25" t="s">
        <v>1184</v>
      </c>
      <c r="F221" s="25" t="s">
        <v>46</v>
      </c>
      <c r="G221" s="45" t="s">
        <v>1185</v>
      </c>
      <c r="H221" s="45" t="s">
        <v>1186</v>
      </c>
      <c r="I221" s="45" t="s">
        <v>1187</v>
      </c>
      <c r="J221" s="45" t="s">
        <v>1188</v>
      </c>
      <c r="K221" s="45" t="s">
        <v>1189</v>
      </c>
      <c r="L221" s="45" t="s">
        <v>1190</v>
      </c>
      <c r="M221" s="45" t="s">
        <v>40</v>
      </c>
      <c r="N221" s="45" t="s">
        <v>1138</v>
      </c>
      <c r="O221" s="45" t="s">
        <v>40</v>
      </c>
      <c r="P221" s="25" t="s">
        <v>41</v>
      </c>
      <c r="Q221" s="88" t="s">
        <v>1191</v>
      </c>
      <c r="R221" s="25" t="s">
        <v>43</v>
      </c>
      <c r="S221" s="25" t="s">
        <v>44</v>
      </c>
      <c r="T221" s="55" t="n">
        <v>45658</v>
      </c>
      <c r="U221" s="25" t="s">
        <v>2272</v>
      </c>
    </row>
    <row r="222" customFormat="false" ht="13.5" hidden="false" customHeight="true" outlineLevel="0" collapsed="false">
      <c r="A222" s="22" t="s">
        <v>1131</v>
      </c>
      <c r="B222" s="23" t="n">
        <v>400000</v>
      </c>
      <c r="C222" s="23" t="n">
        <v>3916189.07</v>
      </c>
      <c r="D222" s="85" t="n">
        <v>1</v>
      </c>
      <c r="E222" s="25" t="s">
        <v>1192</v>
      </c>
      <c r="F222" s="25" t="s">
        <v>46</v>
      </c>
      <c r="G222" s="45" t="s">
        <v>1193</v>
      </c>
      <c r="H222" s="45" t="s">
        <v>1194</v>
      </c>
      <c r="I222" s="45" t="s">
        <v>1195</v>
      </c>
      <c r="J222" s="45" t="s">
        <v>1196</v>
      </c>
      <c r="K222" s="45" t="s">
        <v>1159</v>
      </c>
      <c r="L222" s="45" t="s">
        <v>40</v>
      </c>
      <c r="M222" s="45" t="s">
        <v>40</v>
      </c>
      <c r="N222" s="45" t="s">
        <v>1138</v>
      </c>
      <c r="O222" s="45" t="s">
        <v>40</v>
      </c>
      <c r="P222" s="25" t="s">
        <v>41</v>
      </c>
      <c r="Q222" s="88" t="s">
        <v>1197</v>
      </c>
      <c r="R222" s="25" t="s">
        <v>43</v>
      </c>
      <c r="S222" s="25" t="s">
        <v>44</v>
      </c>
      <c r="T222" s="55" t="n">
        <v>45658</v>
      </c>
      <c r="U222" s="25" t="s">
        <v>2273</v>
      </c>
    </row>
    <row r="223" customFormat="false" ht="13.5" hidden="false" customHeight="true" outlineLevel="0" collapsed="false">
      <c r="A223" s="22" t="s">
        <v>1131</v>
      </c>
      <c r="B223" s="23" t="n">
        <v>260000</v>
      </c>
      <c r="C223" s="23" t="n">
        <v>604600.49</v>
      </c>
      <c r="D223" s="85" t="n">
        <v>1</v>
      </c>
      <c r="E223" s="25" t="s">
        <v>1198</v>
      </c>
      <c r="F223" s="25" t="s">
        <v>46</v>
      </c>
      <c r="G223" s="45" t="s">
        <v>1199</v>
      </c>
      <c r="H223" s="45" t="s">
        <v>1200</v>
      </c>
      <c r="I223" s="45" t="s">
        <v>1201</v>
      </c>
      <c r="J223" s="45" t="s">
        <v>1202</v>
      </c>
      <c r="K223" s="45" t="s">
        <v>1203</v>
      </c>
      <c r="L223" s="45" t="s">
        <v>40</v>
      </c>
      <c r="M223" s="45" t="s">
        <v>40</v>
      </c>
      <c r="N223" s="45" t="s">
        <v>1138</v>
      </c>
      <c r="O223" s="45" t="s">
        <v>40</v>
      </c>
      <c r="P223" s="25" t="s">
        <v>41</v>
      </c>
      <c r="Q223" s="88" t="s">
        <v>1204</v>
      </c>
      <c r="R223" s="25" t="s">
        <v>43</v>
      </c>
      <c r="S223" s="25" t="s">
        <v>44</v>
      </c>
      <c r="T223" s="55" t="n">
        <v>45658</v>
      </c>
      <c r="U223" s="25" t="s">
        <v>2274</v>
      </c>
    </row>
    <row r="224" customFormat="false" ht="13.5" hidden="false" customHeight="true" outlineLevel="0" collapsed="false">
      <c r="A224" s="22" t="s">
        <v>1131</v>
      </c>
      <c r="B224" s="23" t="n">
        <v>0</v>
      </c>
      <c r="C224" s="23" t="n">
        <v>68678.71</v>
      </c>
      <c r="D224" s="85" t="n">
        <v>1</v>
      </c>
      <c r="E224" s="25" t="s">
        <v>1205</v>
      </c>
      <c r="F224" s="25" t="s">
        <v>46</v>
      </c>
      <c r="G224" s="45" t="s">
        <v>1206</v>
      </c>
      <c r="H224" s="45" t="s">
        <v>1207</v>
      </c>
      <c r="I224" s="45" t="s">
        <v>1206</v>
      </c>
      <c r="J224" s="45" t="s">
        <v>1208</v>
      </c>
      <c r="K224" s="45" t="s">
        <v>1209</v>
      </c>
      <c r="L224" s="45" t="s">
        <v>40</v>
      </c>
      <c r="M224" s="45" t="s">
        <v>40</v>
      </c>
      <c r="N224" s="45" t="s">
        <v>1138</v>
      </c>
      <c r="O224" s="45" t="s">
        <v>40</v>
      </c>
      <c r="P224" s="25" t="s">
        <v>41</v>
      </c>
      <c r="Q224" s="88" t="s">
        <v>1210</v>
      </c>
      <c r="R224" s="25" t="s">
        <v>43</v>
      </c>
      <c r="S224" s="25" t="s">
        <v>44</v>
      </c>
      <c r="T224" s="55" t="n">
        <v>45658</v>
      </c>
      <c r="U224" s="25" t="s">
        <v>2275</v>
      </c>
    </row>
    <row r="225" customFormat="false" ht="13.5" hidden="false" customHeight="true" outlineLevel="0" collapsed="false">
      <c r="A225" s="22" t="s">
        <v>1131</v>
      </c>
      <c r="B225" s="23" t="n">
        <v>0</v>
      </c>
      <c r="C225" s="23" t="n">
        <v>10000</v>
      </c>
      <c r="D225" s="85" t="n">
        <v>1</v>
      </c>
      <c r="E225" s="25" t="s">
        <v>1211</v>
      </c>
      <c r="F225" s="25" t="s">
        <v>46</v>
      </c>
      <c r="G225" s="45" t="s">
        <v>1212</v>
      </c>
      <c r="H225" s="45" t="s">
        <v>1213</v>
      </c>
      <c r="I225" s="45" t="s">
        <v>1214</v>
      </c>
      <c r="J225" s="45" t="s">
        <v>1196</v>
      </c>
      <c r="K225" s="45" t="s">
        <v>1215</v>
      </c>
      <c r="L225" s="45" t="s">
        <v>40</v>
      </c>
      <c r="M225" s="45" t="s">
        <v>40</v>
      </c>
      <c r="N225" s="45" t="s">
        <v>1138</v>
      </c>
      <c r="O225" s="45" t="s">
        <v>40</v>
      </c>
      <c r="P225" s="25" t="s">
        <v>41</v>
      </c>
      <c r="Q225" s="88" t="s">
        <v>1216</v>
      </c>
      <c r="R225" s="25" t="s">
        <v>43</v>
      </c>
      <c r="S225" s="25" t="s">
        <v>44</v>
      </c>
      <c r="T225" s="55" t="n">
        <v>45658</v>
      </c>
      <c r="U225" s="25" t="s">
        <v>2276</v>
      </c>
    </row>
    <row r="226" customFormat="false" ht="13.5" hidden="false" customHeight="true" outlineLevel="0" collapsed="false">
      <c r="A226" s="22" t="s">
        <v>1131</v>
      </c>
      <c r="B226" s="23" t="n">
        <v>10000</v>
      </c>
      <c r="C226" s="23" t="n">
        <v>155000</v>
      </c>
      <c r="D226" s="85" t="n">
        <v>1</v>
      </c>
      <c r="E226" s="25" t="s">
        <v>1217</v>
      </c>
      <c r="F226" s="25" t="s">
        <v>46</v>
      </c>
      <c r="G226" s="45" t="s">
        <v>1218</v>
      </c>
      <c r="H226" s="45" t="s">
        <v>1219</v>
      </c>
      <c r="I226" s="45" t="s">
        <v>1220</v>
      </c>
      <c r="J226" s="45" t="s">
        <v>1221</v>
      </c>
      <c r="K226" s="45" t="s">
        <v>1222</v>
      </c>
      <c r="L226" s="45" t="s">
        <v>40</v>
      </c>
      <c r="M226" s="45" t="s">
        <v>40</v>
      </c>
      <c r="N226" s="45" t="s">
        <v>1138</v>
      </c>
      <c r="O226" s="45" t="s">
        <v>40</v>
      </c>
      <c r="P226" s="25" t="s">
        <v>41</v>
      </c>
      <c r="Q226" s="88" t="s">
        <v>1223</v>
      </c>
      <c r="R226" s="25" t="s">
        <v>43</v>
      </c>
      <c r="S226" s="25" t="s">
        <v>44</v>
      </c>
      <c r="T226" s="55" t="n">
        <v>45658</v>
      </c>
      <c r="U226" s="25" t="s">
        <v>2277</v>
      </c>
    </row>
    <row r="227" customFormat="false" ht="13.5" hidden="false" customHeight="true" outlineLevel="0" collapsed="false">
      <c r="A227" s="22" t="s">
        <v>1131</v>
      </c>
      <c r="B227" s="23" t="n">
        <v>300000</v>
      </c>
      <c r="C227" s="23" t="n">
        <v>700000</v>
      </c>
      <c r="D227" s="85" t="n">
        <v>1</v>
      </c>
      <c r="E227" s="25" t="s">
        <v>1224</v>
      </c>
      <c r="F227" s="25" t="s">
        <v>46</v>
      </c>
      <c r="G227" s="45" t="s">
        <v>1225</v>
      </c>
      <c r="H227" s="45" t="s">
        <v>1226</v>
      </c>
      <c r="I227" s="45" t="s">
        <v>1227</v>
      </c>
      <c r="J227" s="45" t="s">
        <v>1228</v>
      </c>
      <c r="K227" s="45" t="s">
        <v>1229</v>
      </c>
      <c r="L227" s="45" t="s">
        <v>1230</v>
      </c>
      <c r="M227" s="45" t="s">
        <v>40</v>
      </c>
      <c r="N227" s="45" t="s">
        <v>1138</v>
      </c>
      <c r="O227" s="45" t="s">
        <v>40</v>
      </c>
      <c r="P227" s="25" t="s">
        <v>41</v>
      </c>
      <c r="Q227" s="88" t="s">
        <v>1231</v>
      </c>
      <c r="R227" s="25" t="s">
        <v>43</v>
      </c>
      <c r="S227" s="25" t="s">
        <v>44</v>
      </c>
      <c r="T227" s="55" t="n">
        <v>45658</v>
      </c>
      <c r="U227" s="25" t="s">
        <v>2278</v>
      </c>
    </row>
    <row r="228" customFormat="false" ht="13.5" hidden="false" customHeight="true" outlineLevel="0" collapsed="false">
      <c r="A228" s="22" t="s">
        <v>1131</v>
      </c>
      <c r="B228" s="23" t="n">
        <v>790000</v>
      </c>
      <c r="C228" s="23" t="n">
        <v>10000</v>
      </c>
      <c r="D228" s="85" t="n">
        <v>1</v>
      </c>
      <c r="E228" s="25" t="s">
        <v>1232</v>
      </c>
      <c r="F228" s="25" t="s">
        <v>267</v>
      </c>
      <c r="G228" s="45" t="s">
        <v>1233</v>
      </c>
      <c r="H228" s="45" t="s">
        <v>1234</v>
      </c>
      <c r="I228" s="45" t="s">
        <v>1235</v>
      </c>
      <c r="J228" s="45" t="s">
        <v>1236</v>
      </c>
      <c r="K228" s="45" t="s">
        <v>1237</v>
      </c>
      <c r="L228" s="45" t="s">
        <v>40</v>
      </c>
      <c r="M228" s="45" t="s">
        <v>40</v>
      </c>
      <c r="N228" s="45" t="s">
        <v>1138</v>
      </c>
      <c r="O228" s="45" t="s">
        <v>40</v>
      </c>
      <c r="P228" s="25" t="s">
        <v>276</v>
      </c>
      <c r="Q228" s="86" t="s">
        <v>1238</v>
      </c>
      <c r="R228" s="25" t="s">
        <v>2094</v>
      </c>
      <c r="S228" s="25" t="s">
        <v>44</v>
      </c>
      <c r="T228" s="55" t="n">
        <v>45658</v>
      </c>
      <c r="U228" s="25" t="s">
        <v>2279</v>
      </c>
    </row>
    <row r="229" customFormat="false" ht="13.5" hidden="false" customHeight="true" outlineLevel="0" collapsed="false">
      <c r="A229" s="22" t="s">
        <v>1131</v>
      </c>
      <c r="B229" s="23" t="n">
        <v>90000</v>
      </c>
      <c r="C229" s="23" t="n">
        <v>10000</v>
      </c>
      <c r="D229" s="85" t="n">
        <v>1</v>
      </c>
      <c r="E229" s="25" t="s">
        <v>1239</v>
      </c>
      <c r="F229" s="25" t="s">
        <v>267</v>
      </c>
      <c r="G229" s="45" t="s">
        <v>1240</v>
      </c>
      <c r="H229" s="45" t="s">
        <v>1241</v>
      </c>
      <c r="I229" s="45" t="s">
        <v>1242</v>
      </c>
      <c r="J229" s="45" t="s">
        <v>1243</v>
      </c>
      <c r="K229" s="45" t="s">
        <v>1244</v>
      </c>
      <c r="L229" s="45" t="s">
        <v>40</v>
      </c>
      <c r="M229" s="45" t="s">
        <v>40</v>
      </c>
      <c r="N229" s="45" t="s">
        <v>1138</v>
      </c>
      <c r="O229" s="45" t="s">
        <v>40</v>
      </c>
      <c r="P229" s="25" t="s">
        <v>276</v>
      </c>
      <c r="Q229" s="86" t="s">
        <v>1245</v>
      </c>
      <c r="R229" s="25" t="s">
        <v>2094</v>
      </c>
      <c r="S229" s="25" t="s">
        <v>44</v>
      </c>
      <c r="T229" s="55" t="n">
        <v>45658</v>
      </c>
      <c r="U229" s="25" t="s">
        <v>2280</v>
      </c>
    </row>
    <row r="230" customFormat="false" ht="13.5" hidden="false" customHeight="true" outlineLevel="0" collapsed="false">
      <c r="A230" s="22" t="s">
        <v>1131</v>
      </c>
      <c r="B230" s="23" t="n">
        <v>1027000</v>
      </c>
      <c r="C230" s="23" t="n">
        <v>10000</v>
      </c>
      <c r="D230" s="85" t="n">
        <v>1</v>
      </c>
      <c r="E230" s="25" t="s">
        <v>1246</v>
      </c>
      <c r="F230" s="25" t="s">
        <v>267</v>
      </c>
      <c r="G230" s="45" t="s">
        <v>1247</v>
      </c>
      <c r="H230" s="45" t="s">
        <v>1248</v>
      </c>
      <c r="I230" s="45" t="s">
        <v>1249</v>
      </c>
      <c r="J230" s="45" t="s">
        <v>1250</v>
      </c>
      <c r="K230" s="45" t="s">
        <v>1251</v>
      </c>
      <c r="L230" s="45" t="s">
        <v>40</v>
      </c>
      <c r="M230" s="45" t="s">
        <v>40</v>
      </c>
      <c r="N230" s="45" t="s">
        <v>1138</v>
      </c>
      <c r="O230" s="45" t="s">
        <v>40</v>
      </c>
      <c r="P230" s="25" t="s">
        <v>276</v>
      </c>
      <c r="Q230" s="86" t="s">
        <v>1252</v>
      </c>
      <c r="R230" s="25" t="s">
        <v>2094</v>
      </c>
      <c r="S230" s="25" t="s">
        <v>44</v>
      </c>
      <c r="T230" s="55" t="n">
        <v>45658</v>
      </c>
      <c r="U230" s="25" t="s">
        <v>2281</v>
      </c>
    </row>
    <row r="231" customFormat="false" ht="13.5" hidden="false" customHeight="true" outlineLevel="0" collapsed="false">
      <c r="A231" s="22" t="s">
        <v>1253</v>
      </c>
      <c r="B231" s="23" t="n">
        <v>0</v>
      </c>
      <c r="C231" s="23" t="n">
        <v>25000</v>
      </c>
      <c r="D231" s="85" t="n">
        <v>3</v>
      </c>
      <c r="E231" s="25" t="s">
        <v>1254</v>
      </c>
      <c r="F231" s="25" t="s">
        <v>194</v>
      </c>
      <c r="G231" s="45" t="s">
        <v>1255</v>
      </c>
      <c r="H231" s="45" t="s">
        <v>1264</v>
      </c>
      <c r="I231" s="45" t="s">
        <v>1265</v>
      </c>
      <c r="J231" s="45" t="s">
        <v>1266</v>
      </c>
      <c r="K231" s="45" t="s">
        <v>1259</v>
      </c>
      <c r="L231" s="45" t="s">
        <v>1260</v>
      </c>
      <c r="M231" s="45" t="s">
        <v>40</v>
      </c>
      <c r="N231" s="45" t="s">
        <v>1261</v>
      </c>
      <c r="O231" s="45" t="s">
        <v>1262</v>
      </c>
      <c r="P231" s="25" t="s">
        <v>41</v>
      </c>
      <c r="Q231" s="86" t="s">
        <v>1267</v>
      </c>
      <c r="R231" s="25" t="s">
        <v>43</v>
      </c>
      <c r="S231" s="25" t="s">
        <v>44</v>
      </c>
      <c r="T231" s="55" t="n">
        <v>45717</v>
      </c>
      <c r="U231" s="25" t="s">
        <v>2282</v>
      </c>
    </row>
    <row r="232" customFormat="false" ht="13.5" hidden="false" customHeight="true" outlineLevel="0" collapsed="false">
      <c r="A232" s="22" t="s">
        <v>1253</v>
      </c>
      <c r="B232" s="23" t="n">
        <v>0</v>
      </c>
      <c r="C232" s="23" t="n">
        <v>10640</v>
      </c>
      <c r="D232" s="85" t="n">
        <v>3</v>
      </c>
      <c r="E232" s="25" t="s">
        <v>1254</v>
      </c>
      <c r="F232" s="25" t="s">
        <v>163</v>
      </c>
      <c r="G232" s="45" t="s">
        <v>1255</v>
      </c>
      <c r="H232" s="45" t="s">
        <v>1268</v>
      </c>
      <c r="I232" s="45" t="s">
        <v>1269</v>
      </c>
      <c r="J232" s="45" t="s">
        <v>1270</v>
      </c>
      <c r="K232" s="45" t="s">
        <v>1271</v>
      </c>
      <c r="L232" s="45" t="s">
        <v>1260</v>
      </c>
      <c r="M232" s="45" t="s">
        <v>40</v>
      </c>
      <c r="N232" s="45" t="s">
        <v>1261</v>
      </c>
      <c r="O232" s="45" t="s">
        <v>1262</v>
      </c>
      <c r="P232" s="25" t="s">
        <v>41</v>
      </c>
      <c r="Q232" s="86" t="s">
        <v>1263</v>
      </c>
      <c r="R232" s="25" t="s">
        <v>43</v>
      </c>
      <c r="S232" s="25" t="s">
        <v>44</v>
      </c>
      <c r="T232" s="55" t="n">
        <v>45717</v>
      </c>
      <c r="U232" s="25" t="s">
        <v>2283</v>
      </c>
    </row>
    <row r="233" customFormat="false" ht="13.5" hidden="false" customHeight="true" outlineLevel="0" collapsed="false">
      <c r="A233" s="22" t="s">
        <v>1253</v>
      </c>
      <c r="B233" s="23" t="n">
        <v>0</v>
      </c>
      <c r="C233" s="23" t="n">
        <v>3800</v>
      </c>
      <c r="D233" s="85" t="n">
        <v>3</v>
      </c>
      <c r="E233" s="25" t="s">
        <v>1254</v>
      </c>
      <c r="F233" s="25" t="s">
        <v>163</v>
      </c>
      <c r="G233" s="45" t="s">
        <v>1255</v>
      </c>
      <c r="H233" s="45" t="s">
        <v>1256</v>
      </c>
      <c r="I233" s="45" t="s">
        <v>1257</v>
      </c>
      <c r="J233" s="45" t="s">
        <v>1258</v>
      </c>
      <c r="K233" s="45" t="s">
        <v>1259</v>
      </c>
      <c r="L233" s="45" t="s">
        <v>1260</v>
      </c>
      <c r="M233" s="45" t="s">
        <v>40</v>
      </c>
      <c r="N233" s="45" t="s">
        <v>1261</v>
      </c>
      <c r="O233" s="45" t="s">
        <v>1262</v>
      </c>
      <c r="P233" s="25" t="s">
        <v>41</v>
      </c>
      <c r="Q233" s="86" t="s">
        <v>1263</v>
      </c>
      <c r="R233" s="25" t="s">
        <v>43</v>
      </c>
      <c r="S233" s="25" t="s">
        <v>44</v>
      </c>
      <c r="T233" s="55" t="n">
        <v>45717</v>
      </c>
      <c r="U233" s="25" t="s">
        <v>2284</v>
      </c>
    </row>
    <row r="234" customFormat="false" ht="13.5" hidden="false" customHeight="true" outlineLevel="0" collapsed="false">
      <c r="A234" s="22" t="s">
        <v>1253</v>
      </c>
      <c r="B234" s="23" t="n">
        <v>300000</v>
      </c>
      <c r="C234" s="23" t="n">
        <v>100000</v>
      </c>
      <c r="D234" s="85" t="n">
        <v>2</v>
      </c>
      <c r="E234" s="25" t="s">
        <v>1272</v>
      </c>
      <c r="F234" s="25" t="s">
        <v>267</v>
      </c>
      <c r="G234" s="45" t="s">
        <v>1273</v>
      </c>
      <c r="H234" s="45" t="s">
        <v>1279</v>
      </c>
      <c r="I234" s="45" t="s">
        <v>1275</v>
      </c>
      <c r="J234" s="45" t="s">
        <v>1280</v>
      </c>
      <c r="K234" s="45" t="s">
        <v>1281</v>
      </c>
      <c r="L234" s="45" t="s">
        <v>1278</v>
      </c>
      <c r="M234" s="45" t="s">
        <v>40</v>
      </c>
      <c r="N234" s="45" t="s">
        <v>1261</v>
      </c>
      <c r="O234" s="45" t="s">
        <v>1262</v>
      </c>
      <c r="P234" s="25" t="s">
        <v>276</v>
      </c>
      <c r="Q234" s="86" t="s">
        <v>1267</v>
      </c>
      <c r="R234" s="25" t="s">
        <v>2094</v>
      </c>
      <c r="S234" s="25" t="s">
        <v>44</v>
      </c>
      <c r="T234" s="55" t="n">
        <v>45658</v>
      </c>
      <c r="U234" s="25" t="s">
        <v>2285</v>
      </c>
    </row>
    <row r="235" customFormat="false" ht="13.5" hidden="false" customHeight="true" outlineLevel="0" collapsed="false">
      <c r="A235" s="22" t="s">
        <v>1253</v>
      </c>
      <c r="B235" s="23" t="n">
        <v>10000</v>
      </c>
      <c r="C235" s="23" t="n">
        <v>15000</v>
      </c>
      <c r="D235" s="85" t="n">
        <v>3</v>
      </c>
      <c r="E235" s="25" t="s">
        <v>1272</v>
      </c>
      <c r="F235" s="25" t="s">
        <v>267</v>
      </c>
      <c r="G235" s="45" t="s">
        <v>1273</v>
      </c>
      <c r="H235" s="45" t="s">
        <v>1274</v>
      </c>
      <c r="I235" s="45" t="s">
        <v>1275</v>
      </c>
      <c r="J235" s="45" t="s">
        <v>1276</v>
      </c>
      <c r="K235" s="45" t="s">
        <v>1277</v>
      </c>
      <c r="L235" s="45" t="s">
        <v>1278</v>
      </c>
      <c r="M235" s="45" t="s">
        <v>40</v>
      </c>
      <c r="N235" s="45" t="s">
        <v>1261</v>
      </c>
      <c r="O235" s="45" t="s">
        <v>1262</v>
      </c>
      <c r="P235" s="25" t="s">
        <v>41</v>
      </c>
      <c r="Q235" s="86" t="s">
        <v>1267</v>
      </c>
      <c r="R235" s="25" t="s">
        <v>43</v>
      </c>
      <c r="S235" s="25" t="s">
        <v>44</v>
      </c>
      <c r="T235" s="55" t="n">
        <v>45658</v>
      </c>
      <c r="U235" s="25" t="s">
        <v>2286</v>
      </c>
    </row>
    <row r="236" customFormat="false" ht="13.5" hidden="false" customHeight="true" outlineLevel="0" collapsed="false">
      <c r="A236" s="22" t="s">
        <v>1253</v>
      </c>
      <c r="B236" s="23" t="n">
        <v>1089548.46</v>
      </c>
      <c r="C236" s="23" t="n">
        <v>3000269.21</v>
      </c>
      <c r="D236" s="85" t="n">
        <v>1</v>
      </c>
      <c r="E236" s="25" t="s">
        <v>1282</v>
      </c>
      <c r="F236" s="25" t="s">
        <v>46</v>
      </c>
      <c r="G236" s="45" t="s">
        <v>1283</v>
      </c>
      <c r="H236" s="45" t="s">
        <v>1284</v>
      </c>
      <c r="I236" s="45" t="s">
        <v>1285</v>
      </c>
      <c r="J236" s="45" t="s">
        <v>1286</v>
      </c>
      <c r="K236" s="45" t="s">
        <v>1287</v>
      </c>
      <c r="L236" s="45" t="s">
        <v>1278</v>
      </c>
      <c r="M236" s="45" t="s">
        <v>40</v>
      </c>
      <c r="N236" s="45" t="s">
        <v>1261</v>
      </c>
      <c r="O236" s="45" t="s">
        <v>1262</v>
      </c>
      <c r="P236" s="25" t="s">
        <v>41</v>
      </c>
      <c r="Q236" s="86" t="s">
        <v>1288</v>
      </c>
      <c r="R236" s="25" t="s">
        <v>43</v>
      </c>
      <c r="S236" s="25" t="s">
        <v>44</v>
      </c>
      <c r="T236" s="55" t="n">
        <v>45658</v>
      </c>
      <c r="U236" s="25" t="s">
        <v>2287</v>
      </c>
    </row>
    <row r="237" customFormat="false" ht="13.5" hidden="false" customHeight="true" outlineLevel="0" collapsed="false">
      <c r="A237" s="22" t="s">
        <v>1253</v>
      </c>
      <c r="B237" s="23" t="n">
        <v>0</v>
      </c>
      <c r="C237" s="23" t="n">
        <v>1560182.33</v>
      </c>
      <c r="D237" s="85" t="n">
        <v>1</v>
      </c>
      <c r="E237" s="25" t="s">
        <v>1282</v>
      </c>
      <c r="F237" s="25" t="s">
        <v>46</v>
      </c>
      <c r="G237" s="45" t="s">
        <v>1283</v>
      </c>
      <c r="H237" s="45" t="s">
        <v>1284</v>
      </c>
      <c r="I237" s="45" t="s">
        <v>1285</v>
      </c>
      <c r="J237" s="45" t="s">
        <v>1286</v>
      </c>
      <c r="K237" s="45" t="s">
        <v>1287</v>
      </c>
      <c r="L237" s="45" t="s">
        <v>1278</v>
      </c>
      <c r="M237" s="45" t="s">
        <v>40</v>
      </c>
      <c r="N237" s="45" t="s">
        <v>1261</v>
      </c>
      <c r="O237" s="45" t="s">
        <v>1262</v>
      </c>
      <c r="P237" s="25" t="s">
        <v>41</v>
      </c>
      <c r="Q237" s="86" t="s">
        <v>1288</v>
      </c>
      <c r="R237" s="25" t="s">
        <v>2288</v>
      </c>
      <c r="S237" s="25" t="s">
        <v>44</v>
      </c>
      <c r="T237" s="55" t="n">
        <v>45658</v>
      </c>
      <c r="U237" s="25" t="s">
        <v>2289</v>
      </c>
    </row>
    <row r="238" customFormat="false" ht="13.5" hidden="false" customHeight="true" outlineLevel="0" collapsed="false">
      <c r="A238" s="22" t="s">
        <v>1253</v>
      </c>
      <c r="B238" s="23" t="n">
        <v>441333.33</v>
      </c>
      <c r="C238" s="23" t="n">
        <v>10158666.67</v>
      </c>
      <c r="D238" s="85" t="n">
        <v>1</v>
      </c>
      <c r="E238" s="25" t="s">
        <v>1289</v>
      </c>
      <c r="F238" s="25" t="s">
        <v>31</v>
      </c>
      <c r="G238" s="45" t="s">
        <v>1290</v>
      </c>
      <c r="H238" s="45" t="s">
        <v>1291</v>
      </c>
      <c r="I238" s="45" t="s">
        <v>1292</v>
      </c>
      <c r="J238" s="45" t="s">
        <v>1293</v>
      </c>
      <c r="K238" s="45" t="s">
        <v>1294</v>
      </c>
      <c r="L238" s="45" t="s">
        <v>1295</v>
      </c>
      <c r="M238" s="45" t="s">
        <v>40</v>
      </c>
      <c r="N238" s="45" t="s">
        <v>1261</v>
      </c>
      <c r="O238" s="45" t="s">
        <v>1262</v>
      </c>
      <c r="P238" s="25" t="s">
        <v>41</v>
      </c>
      <c r="Q238" s="86" t="s">
        <v>1296</v>
      </c>
      <c r="R238" s="25" t="s">
        <v>2288</v>
      </c>
      <c r="S238" s="25" t="s">
        <v>44</v>
      </c>
      <c r="T238" s="55" t="n">
        <v>45658</v>
      </c>
      <c r="U238" s="25" t="s">
        <v>2290</v>
      </c>
    </row>
    <row r="239" customFormat="false" ht="13.5" hidden="false" customHeight="true" outlineLevel="0" collapsed="false">
      <c r="A239" s="22" t="s">
        <v>1253</v>
      </c>
      <c r="B239" s="23" t="n">
        <v>0</v>
      </c>
      <c r="C239" s="23" t="n">
        <v>50400</v>
      </c>
      <c r="D239" s="85" t="n">
        <v>3</v>
      </c>
      <c r="E239" s="25" t="s">
        <v>1297</v>
      </c>
      <c r="F239" s="25" t="s">
        <v>31</v>
      </c>
      <c r="G239" s="45" t="s">
        <v>1298</v>
      </c>
      <c r="H239" s="45" t="s">
        <v>1299</v>
      </c>
      <c r="I239" s="45" t="s">
        <v>31</v>
      </c>
      <c r="J239" s="45" t="s">
        <v>1300</v>
      </c>
      <c r="K239" s="45" t="s">
        <v>1301</v>
      </c>
      <c r="L239" s="45" t="s">
        <v>1302</v>
      </c>
      <c r="M239" s="45" t="s">
        <v>40</v>
      </c>
      <c r="N239" s="45" t="s">
        <v>1261</v>
      </c>
      <c r="O239" s="45" t="s">
        <v>1262</v>
      </c>
      <c r="P239" s="25" t="s">
        <v>41</v>
      </c>
      <c r="Q239" s="86" t="s">
        <v>1303</v>
      </c>
      <c r="R239" s="25" t="s">
        <v>2288</v>
      </c>
      <c r="S239" s="25" t="s">
        <v>44</v>
      </c>
      <c r="T239" s="55" t="n">
        <v>45689</v>
      </c>
      <c r="U239" s="25" t="s">
        <v>2291</v>
      </c>
    </row>
    <row r="240" customFormat="false" ht="13.5" hidden="false" customHeight="true" outlineLevel="0" collapsed="false">
      <c r="A240" s="22" t="s">
        <v>1253</v>
      </c>
      <c r="B240" s="23" t="n">
        <v>0</v>
      </c>
      <c r="C240" s="23" t="n">
        <v>50000</v>
      </c>
      <c r="D240" s="85" t="n">
        <v>3</v>
      </c>
      <c r="E240" s="25" t="s">
        <v>1304</v>
      </c>
      <c r="F240" s="25" t="s">
        <v>194</v>
      </c>
      <c r="G240" s="45" t="s">
        <v>1305</v>
      </c>
      <c r="H240" s="45" t="s">
        <v>1319</v>
      </c>
      <c r="I240" s="45" t="s">
        <v>1320</v>
      </c>
      <c r="J240" s="45" t="s">
        <v>1321</v>
      </c>
      <c r="K240" s="45" t="s">
        <v>1314</v>
      </c>
      <c r="L240" s="45" t="s">
        <v>1302</v>
      </c>
      <c r="M240" s="45" t="s">
        <v>40</v>
      </c>
      <c r="N240" s="45" t="s">
        <v>1261</v>
      </c>
      <c r="O240" s="45" t="s">
        <v>1262</v>
      </c>
      <c r="P240" s="25" t="s">
        <v>41</v>
      </c>
      <c r="Q240" s="86" t="s">
        <v>1038</v>
      </c>
      <c r="R240" s="25" t="s">
        <v>43</v>
      </c>
      <c r="S240" s="25" t="s">
        <v>44</v>
      </c>
      <c r="T240" s="55" t="n">
        <v>45658</v>
      </c>
      <c r="U240" s="25" t="s">
        <v>2292</v>
      </c>
    </row>
    <row r="241" customFormat="false" ht="13.5" hidden="false" customHeight="true" outlineLevel="0" collapsed="false">
      <c r="A241" s="22" t="s">
        <v>1253</v>
      </c>
      <c r="B241" s="23" t="n">
        <v>0</v>
      </c>
      <c r="C241" s="23" t="n">
        <v>36000</v>
      </c>
      <c r="D241" s="85" t="n">
        <v>3</v>
      </c>
      <c r="E241" s="25" t="s">
        <v>1304</v>
      </c>
      <c r="F241" s="25" t="s">
        <v>31</v>
      </c>
      <c r="G241" s="45" t="s">
        <v>1305</v>
      </c>
      <c r="H241" s="45" t="s">
        <v>1306</v>
      </c>
      <c r="I241" s="45" t="s">
        <v>1307</v>
      </c>
      <c r="J241" s="45" t="s">
        <v>1308</v>
      </c>
      <c r="K241" s="45" t="s">
        <v>1309</v>
      </c>
      <c r="L241" s="45" t="s">
        <v>1310</v>
      </c>
      <c r="M241" s="45" t="s">
        <v>40</v>
      </c>
      <c r="N241" s="45" t="s">
        <v>1261</v>
      </c>
      <c r="O241" s="45" t="s">
        <v>1262</v>
      </c>
      <c r="P241" s="25" t="s">
        <v>41</v>
      </c>
      <c r="Q241" s="86" t="s">
        <v>1311</v>
      </c>
      <c r="R241" s="25" t="s">
        <v>43</v>
      </c>
      <c r="S241" s="25" t="s">
        <v>44</v>
      </c>
      <c r="T241" s="55" t="n">
        <v>45658</v>
      </c>
      <c r="U241" s="25" t="s">
        <v>2293</v>
      </c>
    </row>
    <row r="242" customFormat="false" ht="13.5" hidden="false" customHeight="true" outlineLevel="0" collapsed="false">
      <c r="A242" s="22" t="s">
        <v>1253</v>
      </c>
      <c r="B242" s="23" t="n">
        <v>0</v>
      </c>
      <c r="C242" s="23" t="n">
        <v>26600</v>
      </c>
      <c r="D242" s="85" t="n">
        <v>3</v>
      </c>
      <c r="E242" s="25" t="s">
        <v>1304</v>
      </c>
      <c r="F242" s="25" t="s">
        <v>163</v>
      </c>
      <c r="G242" s="45" t="s">
        <v>1305</v>
      </c>
      <c r="H242" s="45" t="s">
        <v>1312</v>
      </c>
      <c r="I242" s="45" t="s">
        <v>163</v>
      </c>
      <c r="J242" s="45" t="s">
        <v>1313</v>
      </c>
      <c r="K242" s="45" t="s">
        <v>1314</v>
      </c>
      <c r="L242" s="45" t="s">
        <v>1302</v>
      </c>
      <c r="M242" s="45" t="s">
        <v>40</v>
      </c>
      <c r="N242" s="45" t="s">
        <v>1261</v>
      </c>
      <c r="O242" s="45" t="s">
        <v>1262</v>
      </c>
      <c r="P242" s="25" t="s">
        <v>41</v>
      </c>
      <c r="Q242" s="86" t="s">
        <v>1263</v>
      </c>
      <c r="R242" s="25" t="s">
        <v>43</v>
      </c>
      <c r="S242" s="25" t="s">
        <v>44</v>
      </c>
      <c r="T242" s="55" t="n">
        <v>45658</v>
      </c>
      <c r="U242" s="25" t="s">
        <v>2294</v>
      </c>
    </row>
    <row r="243" customFormat="false" ht="13.5" hidden="false" customHeight="true" outlineLevel="0" collapsed="false">
      <c r="A243" s="22" t="s">
        <v>1253</v>
      </c>
      <c r="B243" s="23" t="n">
        <v>0</v>
      </c>
      <c r="C243" s="23" t="n">
        <v>10640</v>
      </c>
      <c r="D243" s="85" t="n">
        <v>3</v>
      </c>
      <c r="E243" s="25" t="s">
        <v>1304</v>
      </c>
      <c r="F243" s="25" t="s">
        <v>163</v>
      </c>
      <c r="G243" s="45" t="s">
        <v>1305</v>
      </c>
      <c r="H243" s="45" t="s">
        <v>1315</v>
      </c>
      <c r="I243" s="45" t="s">
        <v>1316</v>
      </c>
      <c r="J243" s="45" t="s">
        <v>1317</v>
      </c>
      <c r="K243" s="45" t="s">
        <v>1318</v>
      </c>
      <c r="L243" s="45" t="s">
        <v>1302</v>
      </c>
      <c r="M243" s="45" t="s">
        <v>40</v>
      </c>
      <c r="N243" s="45" t="s">
        <v>1261</v>
      </c>
      <c r="O243" s="45" t="s">
        <v>1262</v>
      </c>
      <c r="P243" s="25" t="s">
        <v>41</v>
      </c>
      <c r="Q243" s="86" t="s">
        <v>1263</v>
      </c>
      <c r="R243" s="25" t="s">
        <v>43</v>
      </c>
      <c r="S243" s="25" t="s">
        <v>44</v>
      </c>
      <c r="T243" s="55" t="n">
        <v>45658</v>
      </c>
      <c r="U243" s="25" t="s">
        <v>2295</v>
      </c>
    </row>
    <row r="244" customFormat="false" ht="13.5" hidden="false" customHeight="true" outlineLevel="0" collapsed="false">
      <c r="A244" s="22" t="s">
        <v>1253</v>
      </c>
      <c r="B244" s="23" t="n">
        <v>0</v>
      </c>
      <c r="C244" s="23" t="n">
        <v>15000</v>
      </c>
      <c r="D244" s="85" t="n">
        <v>3</v>
      </c>
      <c r="E244" s="25" t="s">
        <v>1322</v>
      </c>
      <c r="F244" s="25" t="s">
        <v>267</v>
      </c>
      <c r="G244" s="45" t="s">
        <v>1323</v>
      </c>
      <c r="H244" s="45" t="s">
        <v>1324</v>
      </c>
      <c r="I244" s="45" t="s">
        <v>1275</v>
      </c>
      <c r="J244" s="45" t="s">
        <v>1325</v>
      </c>
      <c r="K244" s="45" t="s">
        <v>1326</v>
      </c>
      <c r="L244" s="45" t="s">
        <v>1302</v>
      </c>
      <c r="M244" s="45" t="s">
        <v>40</v>
      </c>
      <c r="N244" s="45" t="s">
        <v>1261</v>
      </c>
      <c r="O244" s="45" t="s">
        <v>1262</v>
      </c>
      <c r="P244" s="25" t="s">
        <v>276</v>
      </c>
      <c r="Q244" s="86" t="s">
        <v>1327</v>
      </c>
      <c r="R244" s="25" t="s">
        <v>2094</v>
      </c>
      <c r="S244" s="25" t="s">
        <v>44</v>
      </c>
      <c r="T244" s="55" t="n">
        <v>45658</v>
      </c>
      <c r="U244" s="25" t="s">
        <v>2296</v>
      </c>
    </row>
    <row r="245" customFormat="false" ht="13.5" hidden="false" customHeight="true" outlineLevel="0" collapsed="false">
      <c r="A245" s="22" t="s">
        <v>1253</v>
      </c>
      <c r="B245" s="23" t="n">
        <v>0</v>
      </c>
      <c r="C245" s="23" t="n">
        <v>50400</v>
      </c>
      <c r="D245" s="85" t="n">
        <v>3</v>
      </c>
      <c r="E245" s="25" t="s">
        <v>1328</v>
      </c>
      <c r="F245" s="25" t="s">
        <v>31</v>
      </c>
      <c r="G245" s="45" t="s">
        <v>1329</v>
      </c>
      <c r="H245" s="45" t="s">
        <v>1330</v>
      </c>
      <c r="I245" s="45" t="s">
        <v>31</v>
      </c>
      <c r="J245" s="45" t="s">
        <v>1300</v>
      </c>
      <c r="K245" s="45" t="s">
        <v>1331</v>
      </c>
      <c r="L245" s="45" t="s">
        <v>1332</v>
      </c>
      <c r="M245" s="45" t="s">
        <v>40</v>
      </c>
      <c r="N245" s="45" t="s">
        <v>1261</v>
      </c>
      <c r="O245" s="45" t="s">
        <v>1262</v>
      </c>
      <c r="P245" s="25" t="s">
        <v>41</v>
      </c>
      <c r="Q245" s="86" t="s">
        <v>1333</v>
      </c>
      <c r="R245" s="25" t="s">
        <v>2288</v>
      </c>
      <c r="S245" s="25" t="s">
        <v>44</v>
      </c>
      <c r="T245" s="55" t="n">
        <v>45658</v>
      </c>
      <c r="U245" s="25" t="s">
        <v>2297</v>
      </c>
    </row>
    <row r="246" customFormat="false" ht="13.5" hidden="false" customHeight="true" outlineLevel="0" collapsed="false">
      <c r="A246" s="22" t="s">
        <v>1253</v>
      </c>
      <c r="B246" s="23" t="n">
        <v>0</v>
      </c>
      <c r="C246" s="23" t="n">
        <v>12290</v>
      </c>
      <c r="D246" s="85" t="n">
        <v>3</v>
      </c>
      <c r="E246" s="25" t="s">
        <v>1334</v>
      </c>
      <c r="F246" s="25" t="s">
        <v>163</v>
      </c>
      <c r="G246" s="45" t="s">
        <v>1002</v>
      </c>
      <c r="H246" s="45" t="s">
        <v>1342</v>
      </c>
      <c r="I246" s="45" t="s">
        <v>163</v>
      </c>
      <c r="J246" s="45" t="s">
        <v>1336</v>
      </c>
      <c r="K246" s="45" t="s">
        <v>1343</v>
      </c>
      <c r="L246" s="45" t="s">
        <v>1341</v>
      </c>
      <c r="M246" s="45" t="s">
        <v>40</v>
      </c>
      <c r="N246" s="45" t="s">
        <v>1261</v>
      </c>
      <c r="O246" s="45" t="s">
        <v>1262</v>
      </c>
      <c r="P246" s="25" t="s">
        <v>41</v>
      </c>
      <c r="Q246" s="86" t="s">
        <v>1263</v>
      </c>
      <c r="R246" s="25" t="s">
        <v>43</v>
      </c>
      <c r="S246" s="25" t="s">
        <v>44</v>
      </c>
      <c r="T246" s="55" t="n">
        <v>45658</v>
      </c>
      <c r="U246" s="25" t="s">
        <v>2298</v>
      </c>
    </row>
    <row r="247" customFormat="false" ht="13.5" hidden="false" customHeight="true" outlineLevel="0" collapsed="false">
      <c r="A247" s="22" t="s">
        <v>1253</v>
      </c>
      <c r="B247" s="23" t="n">
        <v>0</v>
      </c>
      <c r="C247" s="23" t="n">
        <v>12000</v>
      </c>
      <c r="D247" s="85" t="n">
        <v>3</v>
      </c>
      <c r="E247" s="25" t="s">
        <v>1334</v>
      </c>
      <c r="F247" s="25" t="s">
        <v>179</v>
      </c>
      <c r="G247" s="45" t="s">
        <v>1002</v>
      </c>
      <c r="H247" s="45" t="s">
        <v>1348</v>
      </c>
      <c r="I247" s="45" t="s">
        <v>1345</v>
      </c>
      <c r="J247" s="45" t="s">
        <v>1349</v>
      </c>
      <c r="K247" s="45" t="s">
        <v>1350</v>
      </c>
      <c r="L247" s="45" t="s">
        <v>1341</v>
      </c>
      <c r="M247" s="45" t="s">
        <v>40</v>
      </c>
      <c r="N247" s="45" t="s">
        <v>1261</v>
      </c>
      <c r="O247" s="45" t="s">
        <v>1262</v>
      </c>
      <c r="P247" s="25" t="s">
        <v>41</v>
      </c>
      <c r="Q247" s="86" t="s">
        <v>1347</v>
      </c>
      <c r="R247" s="25" t="s">
        <v>43</v>
      </c>
      <c r="S247" s="25" t="s">
        <v>44</v>
      </c>
      <c r="T247" s="55" t="n">
        <v>45658</v>
      </c>
      <c r="U247" s="25" t="s">
        <v>2299</v>
      </c>
    </row>
    <row r="248" customFormat="false" ht="13.5" hidden="false" customHeight="true" outlineLevel="0" collapsed="false">
      <c r="A248" s="22" t="s">
        <v>1253</v>
      </c>
      <c r="B248" s="23" t="n">
        <v>0</v>
      </c>
      <c r="C248" s="23" t="n">
        <v>10640</v>
      </c>
      <c r="D248" s="85" t="n">
        <v>3</v>
      </c>
      <c r="E248" s="25" t="s">
        <v>1334</v>
      </c>
      <c r="F248" s="25" t="s">
        <v>163</v>
      </c>
      <c r="G248" s="45" t="s">
        <v>1002</v>
      </c>
      <c r="H248" s="45" t="s">
        <v>1335</v>
      </c>
      <c r="I248" s="45" t="s">
        <v>163</v>
      </c>
      <c r="J248" s="45" t="s">
        <v>1336</v>
      </c>
      <c r="K248" s="45" t="s">
        <v>1337</v>
      </c>
      <c r="L248" s="45" t="s">
        <v>1302</v>
      </c>
      <c r="M248" s="45" t="s">
        <v>40</v>
      </c>
      <c r="N248" s="45" t="s">
        <v>1261</v>
      </c>
      <c r="O248" s="45" t="s">
        <v>1262</v>
      </c>
      <c r="P248" s="25" t="s">
        <v>41</v>
      </c>
      <c r="Q248" s="86" t="s">
        <v>1263</v>
      </c>
      <c r="R248" s="25" t="s">
        <v>43</v>
      </c>
      <c r="S248" s="25" t="s">
        <v>44</v>
      </c>
      <c r="T248" s="55" t="n">
        <v>45658</v>
      </c>
      <c r="U248" s="25" t="s">
        <v>2300</v>
      </c>
    </row>
    <row r="249" customFormat="false" ht="13.5" hidden="false" customHeight="true" outlineLevel="0" collapsed="false">
      <c r="A249" s="22" t="s">
        <v>1253</v>
      </c>
      <c r="B249" s="23" t="n">
        <v>0</v>
      </c>
      <c r="C249" s="23" t="n">
        <v>5000</v>
      </c>
      <c r="D249" s="85" t="n">
        <v>3</v>
      </c>
      <c r="E249" s="25" t="s">
        <v>1334</v>
      </c>
      <c r="F249" s="25" t="s">
        <v>179</v>
      </c>
      <c r="G249" s="45" t="s">
        <v>1002</v>
      </c>
      <c r="H249" s="45" t="s">
        <v>1351</v>
      </c>
      <c r="I249" s="45" t="s">
        <v>1352</v>
      </c>
      <c r="J249" s="45" t="s">
        <v>1353</v>
      </c>
      <c r="K249" s="45" t="s">
        <v>1354</v>
      </c>
      <c r="L249" s="45" t="s">
        <v>1341</v>
      </c>
      <c r="M249" s="45" t="s">
        <v>40</v>
      </c>
      <c r="N249" s="45" t="s">
        <v>1261</v>
      </c>
      <c r="O249" s="45" t="s">
        <v>1262</v>
      </c>
      <c r="P249" s="25" t="s">
        <v>41</v>
      </c>
      <c r="Q249" s="86" t="s">
        <v>1347</v>
      </c>
      <c r="R249" s="25" t="s">
        <v>43</v>
      </c>
      <c r="S249" s="25" t="s">
        <v>44</v>
      </c>
      <c r="T249" s="55" t="n">
        <v>45658</v>
      </c>
      <c r="U249" s="25" t="s">
        <v>2301</v>
      </c>
    </row>
    <row r="250" customFormat="false" ht="13.5" hidden="false" customHeight="true" outlineLevel="0" collapsed="false">
      <c r="A250" s="22" t="s">
        <v>1253</v>
      </c>
      <c r="B250" s="23" t="n">
        <v>15000</v>
      </c>
      <c r="C250" s="23" t="n">
        <v>0</v>
      </c>
      <c r="D250" s="85" t="n">
        <v>3</v>
      </c>
      <c r="E250" s="25" t="s">
        <v>1334</v>
      </c>
      <c r="F250" s="25" t="s">
        <v>179</v>
      </c>
      <c r="G250" s="45" t="s">
        <v>1002</v>
      </c>
      <c r="H250" s="45" t="s">
        <v>1344</v>
      </c>
      <c r="I250" s="45" t="s">
        <v>1345</v>
      </c>
      <c r="J250" s="45" t="s">
        <v>1346</v>
      </c>
      <c r="K250" s="45" t="s">
        <v>1340</v>
      </c>
      <c r="L250" s="45" t="s">
        <v>1341</v>
      </c>
      <c r="M250" s="45" t="s">
        <v>40</v>
      </c>
      <c r="N250" s="45" t="s">
        <v>1261</v>
      </c>
      <c r="O250" s="45" t="s">
        <v>1262</v>
      </c>
      <c r="P250" s="25" t="s">
        <v>41</v>
      </c>
      <c r="Q250" s="86" t="s">
        <v>1347</v>
      </c>
      <c r="R250" s="25" t="s">
        <v>43</v>
      </c>
      <c r="S250" s="25" t="s">
        <v>44</v>
      </c>
      <c r="T250" s="55" t="n">
        <v>45658</v>
      </c>
      <c r="U250" s="25" t="s">
        <v>2302</v>
      </c>
    </row>
    <row r="251" customFormat="false" ht="13.5" hidden="false" customHeight="true" outlineLevel="0" collapsed="false">
      <c r="A251" s="22" t="s">
        <v>1253</v>
      </c>
      <c r="B251" s="23" t="n">
        <v>3420</v>
      </c>
      <c r="C251" s="23" t="n">
        <v>0</v>
      </c>
      <c r="D251" s="85" t="n">
        <v>3</v>
      </c>
      <c r="E251" s="25" t="s">
        <v>1334</v>
      </c>
      <c r="F251" s="25" t="s">
        <v>163</v>
      </c>
      <c r="G251" s="45" t="s">
        <v>1002</v>
      </c>
      <c r="H251" s="45" t="s">
        <v>1338</v>
      </c>
      <c r="I251" s="45" t="s">
        <v>163</v>
      </c>
      <c r="J251" s="45" t="s">
        <v>1339</v>
      </c>
      <c r="K251" s="45" t="s">
        <v>1340</v>
      </c>
      <c r="L251" s="45" t="s">
        <v>1341</v>
      </c>
      <c r="M251" s="45" t="s">
        <v>40</v>
      </c>
      <c r="N251" s="45" t="s">
        <v>1261</v>
      </c>
      <c r="O251" s="45" t="s">
        <v>1262</v>
      </c>
      <c r="P251" s="25" t="s">
        <v>41</v>
      </c>
      <c r="Q251" s="86" t="s">
        <v>1263</v>
      </c>
      <c r="R251" s="25" t="s">
        <v>43</v>
      </c>
      <c r="S251" s="25" t="s">
        <v>44</v>
      </c>
      <c r="T251" s="55" t="n">
        <v>45658</v>
      </c>
      <c r="U251" s="25" t="s">
        <v>2303</v>
      </c>
    </row>
    <row r="252" customFormat="false" ht="13.5" hidden="false" customHeight="true" outlineLevel="0" collapsed="false">
      <c r="A252" s="22" t="s">
        <v>1253</v>
      </c>
      <c r="B252" s="23" t="n">
        <v>73280</v>
      </c>
      <c r="C252" s="23" t="n">
        <v>118720</v>
      </c>
      <c r="D252" s="85" t="n">
        <v>3</v>
      </c>
      <c r="E252" s="25" t="s">
        <v>1355</v>
      </c>
      <c r="F252" s="25" t="s">
        <v>31</v>
      </c>
      <c r="G252" s="45" t="s">
        <v>1356</v>
      </c>
      <c r="H252" s="45" t="s">
        <v>1357</v>
      </c>
      <c r="I252" s="45" t="s">
        <v>1358</v>
      </c>
      <c r="J252" s="45" t="s">
        <v>1359</v>
      </c>
      <c r="K252" s="45" t="s">
        <v>1360</v>
      </c>
      <c r="L252" s="45" t="s">
        <v>1361</v>
      </c>
      <c r="M252" s="45" t="s">
        <v>40</v>
      </c>
      <c r="N252" s="45" t="s">
        <v>1261</v>
      </c>
      <c r="O252" s="45" t="s">
        <v>1262</v>
      </c>
      <c r="P252" s="25" t="s">
        <v>41</v>
      </c>
      <c r="Q252" s="86" t="s">
        <v>1362</v>
      </c>
      <c r="R252" s="25" t="s">
        <v>2288</v>
      </c>
      <c r="S252" s="25" t="s">
        <v>44</v>
      </c>
      <c r="T252" s="55" t="n">
        <v>45658</v>
      </c>
      <c r="U252" s="25" t="s">
        <v>2304</v>
      </c>
    </row>
    <row r="253" customFormat="false" ht="13.5" hidden="false" customHeight="true" outlineLevel="0" collapsed="false">
      <c r="A253" s="22" t="s">
        <v>1253</v>
      </c>
      <c r="B253" s="23" t="n">
        <v>40000</v>
      </c>
      <c r="C253" s="23" t="n">
        <v>60000</v>
      </c>
      <c r="D253" s="85" t="n">
        <v>3</v>
      </c>
      <c r="E253" s="25" t="s">
        <v>1355</v>
      </c>
      <c r="F253" s="25" t="s">
        <v>194</v>
      </c>
      <c r="G253" s="45" t="s">
        <v>1356</v>
      </c>
      <c r="H253" s="45" t="s">
        <v>1377</v>
      </c>
      <c r="I253" s="45" t="s">
        <v>1378</v>
      </c>
      <c r="J253" s="45" t="s">
        <v>1379</v>
      </c>
      <c r="K253" s="45" t="s">
        <v>1380</v>
      </c>
      <c r="L253" s="45" t="s">
        <v>1361</v>
      </c>
      <c r="M253" s="45" t="s">
        <v>40</v>
      </c>
      <c r="N253" s="45" t="s">
        <v>1261</v>
      </c>
      <c r="O253" s="45" t="s">
        <v>1262</v>
      </c>
      <c r="P253" s="25" t="s">
        <v>41</v>
      </c>
      <c r="Q253" s="86" t="s">
        <v>1038</v>
      </c>
      <c r="R253" s="25" t="s">
        <v>2288</v>
      </c>
      <c r="S253" s="25" t="s">
        <v>44</v>
      </c>
      <c r="T253" s="55" t="n">
        <v>45658</v>
      </c>
      <c r="U253" s="25" t="s">
        <v>2305</v>
      </c>
    </row>
    <row r="254" customFormat="false" ht="13.5" hidden="false" customHeight="true" outlineLevel="0" collapsed="false">
      <c r="A254" s="22" t="s">
        <v>1253</v>
      </c>
      <c r="B254" s="23" t="n">
        <v>20000</v>
      </c>
      <c r="C254" s="23" t="n">
        <v>40000</v>
      </c>
      <c r="D254" s="85" t="n">
        <v>3</v>
      </c>
      <c r="E254" s="25" t="s">
        <v>1355</v>
      </c>
      <c r="F254" s="25" t="s">
        <v>46</v>
      </c>
      <c r="G254" s="45" t="s">
        <v>1356</v>
      </c>
      <c r="H254" s="45" t="s">
        <v>1366</v>
      </c>
      <c r="I254" s="45" t="s">
        <v>1367</v>
      </c>
      <c r="J254" s="45" t="s">
        <v>1368</v>
      </c>
      <c r="K254" s="45" t="s">
        <v>1369</v>
      </c>
      <c r="L254" s="45" t="s">
        <v>1361</v>
      </c>
      <c r="M254" s="45" t="s">
        <v>40</v>
      </c>
      <c r="N254" s="45" t="s">
        <v>1261</v>
      </c>
      <c r="O254" s="45" t="s">
        <v>1262</v>
      </c>
      <c r="P254" s="25" t="s">
        <v>41</v>
      </c>
      <c r="Q254" s="86" t="s">
        <v>1362</v>
      </c>
      <c r="R254" s="25" t="s">
        <v>2288</v>
      </c>
      <c r="S254" s="25" t="s">
        <v>44</v>
      </c>
      <c r="T254" s="55" t="n">
        <v>45658</v>
      </c>
      <c r="U254" s="25" t="s">
        <v>2306</v>
      </c>
    </row>
    <row r="255" customFormat="false" ht="13.5" hidden="false" customHeight="true" outlineLevel="0" collapsed="false">
      <c r="A255" s="22" t="s">
        <v>1253</v>
      </c>
      <c r="B255" s="23" t="n">
        <v>20000</v>
      </c>
      <c r="C255" s="23" t="n">
        <v>40000</v>
      </c>
      <c r="D255" s="85" t="n">
        <v>3</v>
      </c>
      <c r="E255" s="25" t="s">
        <v>1355</v>
      </c>
      <c r="F255" s="25" t="s">
        <v>144</v>
      </c>
      <c r="G255" s="45" t="s">
        <v>1356</v>
      </c>
      <c r="H255" s="45" t="s">
        <v>1370</v>
      </c>
      <c r="I255" s="45" t="s">
        <v>1275</v>
      </c>
      <c r="J255" s="45" t="s">
        <v>1371</v>
      </c>
      <c r="K255" s="45" t="s">
        <v>1372</v>
      </c>
      <c r="L255" s="45" t="s">
        <v>1361</v>
      </c>
      <c r="M255" s="45" t="s">
        <v>40</v>
      </c>
      <c r="N255" s="45" t="s">
        <v>1261</v>
      </c>
      <c r="O255" s="45" t="s">
        <v>1262</v>
      </c>
      <c r="P255" s="25" t="s">
        <v>41</v>
      </c>
      <c r="Q255" s="86" t="s">
        <v>1362</v>
      </c>
      <c r="R255" s="25" t="s">
        <v>2288</v>
      </c>
      <c r="S255" s="25" t="s">
        <v>44</v>
      </c>
      <c r="T255" s="55" t="n">
        <v>45658</v>
      </c>
      <c r="U255" s="25" t="s">
        <v>2307</v>
      </c>
    </row>
    <row r="256" customFormat="false" ht="13.5" hidden="false" customHeight="true" outlineLevel="0" collapsed="false">
      <c r="A256" s="22" t="s">
        <v>1253</v>
      </c>
      <c r="B256" s="23" t="n">
        <v>0</v>
      </c>
      <c r="C256" s="23" t="n">
        <v>21280</v>
      </c>
      <c r="D256" s="85" t="n">
        <v>3</v>
      </c>
      <c r="E256" s="25" t="s">
        <v>1355</v>
      </c>
      <c r="F256" s="25" t="s">
        <v>163</v>
      </c>
      <c r="G256" s="45" t="s">
        <v>1356</v>
      </c>
      <c r="H256" s="45" t="s">
        <v>1363</v>
      </c>
      <c r="I256" s="45" t="s">
        <v>163</v>
      </c>
      <c r="J256" s="45" t="s">
        <v>1364</v>
      </c>
      <c r="K256" s="45" t="s">
        <v>1365</v>
      </c>
      <c r="L256" s="45" t="s">
        <v>1361</v>
      </c>
      <c r="M256" s="45" t="s">
        <v>40</v>
      </c>
      <c r="N256" s="45" t="s">
        <v>1261</v>
      </c>
      <c r="O256" s="45" t="s">
        <v>1262</v>
      </c>
      <c r="P256" s="25" t="s">
        <v>41</v>
      </c>
      <c r="Q256" s="86" t="s">
        <v>1263</v>
      </c>
      <c r="R256" s="25" t="s">
        <v>43</v>
      </c>
      <c r="S256" s="25" t="s">
        <v>44</v>
      </c>
      <c r="T256" s="55" t="n">
        <v>45658</v>
      </c>
      <c r="U256" s="25" t="s">
        <v>2308</v>
      </c>
    </row>
    <row r="257" customFormat="false" ht="13.5" hidden="false" customHeight="true" outlineLevel="0" collapsed="false">
      <c r="A257" s="22" t="s">
        <v>1253</v>
      </c>
      <c r="B257" s="23" t="n">
        <v>10000</v>
      </c>
      <c r="C257" s="23" t="n">
        <v>20000</v>
      </c>
      <c r="D257" s="85" t="n">
        <v>3</v>
      </c>
      <c r="E257" s="25" t="s">
        <v>1355</v>
      </c>
      <c r="F257" s="25" t="s">
        <v>46</v>
      </c>
      <c r="G257" s="45" t="s">
        <v>1356</v>
      </c>
      <c r="H257" s="45" t="s">
        <v>1373</v>
      </c>
      <c r="I257" s="45" t="s">
        <v>1374</v>
      </c>
      <c r="J257" s="45" t="s">
        <v>1375</v>
      </c>
      <c r="K257" s="45" t="s">
        <v>1376</v>
      </c>
      <c r="L257" s="45" t="s">
        <v>1361</v>
      </c>
      <c r="M257" s="45" t="s">
        <v>40</v>
      </c>
      <c r="N257" s="45" t="s">
        <v>1261</v>
      </c>
      <c r="O257" s="45" t="s">
        <v>1262</v>
      </c>
      <c r="P257" s="25" t="s">
        <v>41</v>
      </c>
      <c r="Q257" s="86" t="s">
        <v>1362</v>
      </c>
      <c r="R257" s="25" t="s">
        <v>2288</v>
      </c>
      <c r="S257" s="25" t="s">
        <v>44</v>
      </c>
      <c r="T257" s="55" t="n">
        <v>45658</v>
      </c>
      <c r="U257" s="25" t="s">
        <v>2309</v>
      </c>
    </row>
    <row r="258" customFormat="false" ht="13.5" hidden="false" customHeight="true" outlineLevel="0" collapsed="false">
      <c r="A258" s="22" t="s">
        <v>1381</v>
      </c>
      <c r="B258" s="23" t="n">
        <v>0</v>
      </c>
      <c r="C258" s="23" t="n">
        <v>840000</v>
      </c>
      <c r="D258" s="85" t="n">
        <v>1</v>
      </c>
      <c r="E258" s="25" t="s">
        <v>1382</v>
      </c>
      <c r="F258" s="25" t="s">
        <v>31</v>
      </c>
      <c r="G258" s="45" t="s">
        <v>1383</v>
      </c>
      <c r="H258" s="45" t="s">
        <v>1384</v>
      </c>
      <c r="I258" s="45" t="s">
        <v>1385</v>
      </c>
      <c r="J258" s="45" t="s">
        <v>1386</v>
      </c>
      <c r="K258" s="45" t="s">
        <v>1387</v>
      </c>
      <c r="L258" s="45" t="s">
        <v>1388</v>
      </c>
      <c r="M258" s="45" t="s">
        <v>1389</v>
      </c>
      <c r="N258" s="45" t="s">
        <v>1390</v>
      </c>
      <c r="O258" s="45" t="s">
        <v>1391</v>
      </c>
      <c r="P258" s="25" t="s">
        <v>41</v>
      </c>
      <c r="Q258" s="86" t="s">
        <v>1392</v>
      </c>
      <c r="R258" s="25" t="s">
        <v>43</v>
      </c>
      <c r="S258" s="25" t="s">
        <v>44</v>
      </c>
      <c r="T258" s="55" t="n">
        <v>45689</v>
      </c>
      <c r="U258" s="25" t="s">
        <v>2310</v>
      </c>
    </row>
    <row r="259" customFormat="false" ht="13.5" hidden="false" customHeight="true" outlineLevel="0" collapsed="false">
      <c r="A259" s="22" t="s">
        <v>1381</v>
      </c>
      <c r="B259" s="23" t="n">
        <v>0</v>
      </c>
      <c r="C259" s="23" t="n">
        <v>60000</v>
      </c>
      <c r="D259" s="85" t="n">
        <v>1</v>
      </c>
      <c r="E259" s="25" t="s">
        <v>1393</v>
      </c>
      <c r="F259" s="25" t="s">
        <v>163</v>
      </c>
      <c r="G259" s="45" t="s">
        <v>1394</v>
      </c>
      <c r="H259" s="45" t="s">
        <v>1395</v>
      </c>
      <c r="I259" s="45" t="s">
        <v>1396</v>
      </c>
      <c r="J259" s="45" t="s">
        <v>1397</v>
      </c>
      <c r="K259" s="45" t="s">
        <v>1398</v>
      </c>
      <c r="L259" s="45" t="s">
        <v>1399</v>
      </c>
      <c r="M259" s="45" t="s">
        <v>1400</v>
      </c>
      <c r="N259" s="45" t="s">
        <v>104</v>
      </c>
      <c r="O259" s="45" t="s">
        <v>40</v>
      </c>
      <c r="P259" s="25" t="s">
        <v>41</v>
      </c>
      <c r="Q259" s="86" t="s">
        <v>1401</v>
      </c>
      <c r="R259" s="25" t="s">
        <v>43</v>
      </c>
      <c r="S259" s="25" t="s">
        <v>44</v>
      </c>
      <c r="T259" s="55" t="n">
        <v>45670</v>
      </c>
      <c r="U259" s="25" t="s">
        <v>2311</v>
      </c>
    </row>
    <row r="260" customFormat="false" ht="13.5" hidden="false" customHeight="true" outlineLevel="0" collapsed="false">
      <c r="A260" s="22" t="s">
        <v>1381</v>
      </c>
      <c r="B260" s="23" t="n">
        <v>0</v>
      </c>
      <c r="C260" s="23" t="n">
        <v>20000</v>
      </c>
      <c r="D260" s="85" t="n">
        <v>1</v>
      </c>
      <c r="E260" s="25" t="s">
        <v>1393</v>
      </c>
      <c r="F260" s="25" t="s">
        <v>194</v>
      </c>
      <c r="G260" s="45" t="s">
        <v>1394</v>
      </c>
      <c r="H260" s="45" t="s">
        <v>1395</v>
      </c>
      <c r="I260" s="45" t="s">
        <v>1396</v>
      </c>
      <c r="J260" s="45" t="s">
        <v>1402</v>
      </c>
      <c r="K260" s="45" t="s">
        <v>1398</v>
      </c>
      <c r="L260" s="45" t="s">
        <v>1399</v>
      </c>
      <c r="M260" s="45" t="s">
        <v>1400</v>
      </c>
      <c r="N260" s="45" t="s">
        <v>104</v>
      </c>
      <c r="O260" s="45" t="s">
        <v>40</v>
      </c>
      <c r="P260" s="25" t="s">
        <v>41</v>
      </c>
      <c r="Q260" s="86" t="s">
        <v>1038</v>
      </c>
      <c r="R260" s="25" t="s">
        <v>43</v>
      </c>
      <c r="S260" s="25" t="s">
        <v>44</v>
      </c>
      <c r="T260" s="55" t="n">
        <v>45670</v>
      </c>
      <c r="U260" s="25" t="s">
        <v>2312</v>
      </c>
    </row>
    <row r="261" customFormat="false" ht="13.5" hidden="false" customHeight="true" outlineLevel="0" collapsed="false">
      <c r="A261" s="22" t="s">
        <v>1381</v>
      </c>
      <c r="B261" s="23" t="n">
        <v>142502.97</v>
      </c>
      <c r="C261" s="23" t="n">
        <v>137497.03</v>
      </c>
      <c r="D261" s="85" t="n">
        <v>1</v>
      </c>
      <c r="E261" s="25" t="s">
        <v>1403</v>
      </c>
      <c r="F261" s="25" t="s">
        <v>194</v>
      </c>
      <c r="G261" s="45" t="s">
        <v>1002</v>
      </c>
      <c r="H261" s="45" t="s">
        <v>1404</v>
      </c>
      <c r="I261" s="45" t="s">
        <v>1396</v>
      </c>
      <c r="J261" s="45" t="s">
        <v>1405</v>
      </c>
      <c r="K261" s="45" t="s">
        <v>1406</v>
      </c>
      <c r="L261" s="45" t="s">
        <v>1407</v>
      </c>
      <c r="M261" s="45" t="s">
        <v>1389</v>
      </c>
      <c r="N261" s="45" t="s">
        <v>1408</v>
      </c>
      <c r="O261" s="45" t="s">
        <v>40</v>
      </c>
      <c r="P261" s="25" t="s">
        <v>41</v>
      </c>
      <c r="Q261" s="86" t="s">
        <v>1038</v>
      </c>
      <c r="R261" s="25" t="s">
        <v>43</v>
      </c>
      <c r="S261" s="25" t="s">
        <v>44</v>
      </c>
      <c r="T261" s="55" t="n">
        <v>45717</v>
      </c>
      <c r="U261" s="25" t="s">
        <v>2313</v>
      </c>
    </row>
    <row r="262" customFormat="false" ht="13.5" hidden="false" customHeight="true" outlineLevel="0" collapsed="false">
      <c r="A262" s="22" t="s">
        <v>1381</v>
      </c>
      <c r="B262" s="23" t="n">
        <v>150000</v>
      </c>
      <c r="C262" s="23" t="n">
        <v>30719.38</v>
      </c>
      <c r="D262" s="85" t="n">
        <v>1</v>
      </c>
      <c r="E262" s="25" t="s">
        <v>1403</v>
      </c>
      <c r="F262" s="25" t="s">
        <v>31</v>
      </c>
      <c r="G262" s="45" t="s">
        <v>1002</v>
      </c>
      <c r="H262" s="45" t="s">
        <v>1404</v>
      </c>
      <c r="I262" s="45" t="s">
        <v>1396</v>
      </c>
      <c r="J262" s="45" t="s">
        <v>1409</v>
      </c>
      <c r="K262" s="45" t="s">
        <v>1406</v>
      </c>
      <c r="L262" s="45" t="s">
        <v>1407</v>
      </c>
      <c r="M262" s="45" t="s">
        <v>1389</v>
      </c>
      <c r="N262" s="45" t="s">
        <v>1408</v>
      </c>
      <c r="O262" s="45" t="s">
        <v>40</v>
      </c>
      <c r="P262" s="25" t="s">
        <v>41</v>
      </c>
      <c r="Q262" s="86" t="s">
        <v>1410</v>
      </c>
      <c r="R262" s="25" t="s">
        <v>43</v>
      </c>
      <c r="S262" s="25" t="s">
        <v>44</v>
      </c>
      <c r="T262" s="55" t="n">
        <v>45717</v>
      </c>
      <c r="U262" s="25" t="s">
        <v>2314</v>
      </c>
    </row>
    <row r="263" customFormat="false" ht="13.5" hidden="false" customHeight="true" outlineLevel="0" collapsed="false">
      <c r="A263" s="22" t="s">
        <v>1381</v>
      </c>
      <c r="B263" s="23" t="n">
        <v>50000</v>
      </c>
      <c r="C263" s="23" t="n">
        <v>30000</v>
      </c>
      <c r="D263" s="85" t="n">
        <v>1</v>
      </c>
      <c r="E263" s="25" t="s">
        <v>1403</v>
      </c>
      <c r="F263" s="25" t="s">
        <v>46</v>
      </c>
      <c r="G263" s="45" t="s">
        <v>1002</v>
      </c>
      <c r="H263" s="45" t="s">
        <v>1404</v>
      </c>
      <c r="I263" s="45" t="s">
        <v>1396</v>
      </c>
      <c r="J263" s="45" t="s">
        <v>1411</v>
      </c>
      <c r="K263" s="45" t="s">
        <v>1406</v>
      </c>
      <c r="L263" s="45" t="s">
        <v>1407</v>
      </c>
      <c r="M263" s="45" t="s">
        <v>1389</v>
      </c>
      <c r="N263" s="45" t="s">
        <v>1408</v>
      </c>
      <c r="O263" s="45" t="s">
        <v>40</v>
      </c>
      <c r="P263" s="25" t="s">
        <v>41</v>
      </c>
      <c r="Q263" s="86" t="s">
        <v>1410</v>
      </c>
      <c r="R263" s="25" t="s">
        <v>43</v>
      </c>
      <c r="S263" s="25" t="s">
        <v>44</v>
      </c>
      <c r="T263" s="55" t="n">
        <v>45717</v>
      </c>
      <c r="U263" s="25" t="s">
        <v>2315</v>
      </c>
    </row>
    <row r="264" customFormat="false" ht="13.5" hidden="false" customHeight="true" outlineLevel="0" collapsed="false">
      <c r="A264" s="22" t="s">
        <v>1381</v>
      </c>
      <c r="B264" s="23" t="n">
        <v>0</v>
      </c>
      <c r="C264" s="23" t="n">
        <v>20000</v>
      </c>
      <c r="D264" s="85" t="n">
        <v>1</v>
      </c>
      <c r="E264" s="25" t="s">
        <v>1403</v>
      </c>
      <c r="F264" s="25" t="s">
        <v>163</v>
      </c>
      <c r="G264" s="45" t="s">
        <v>1002</v>
      </c>
      <c r="H264" s="45" t="s">
        <v>1404</v>
      </c>
      <c r="I264" s="45" t="s">
        <v>1396</v>
      </c>
      <c r="J264" s="45" t="s">
        <v>1412</v>
      </c>
      <c r="K264" s="45" t="s">
        <v>1406</v>
      </c>
      <c r="L264" s="45" t="s">
        <v>1407</v>
      </c>
      <c r="M264" s="45" t="s">
        <v>1389</v>
      </c>
      <c r="N264" s="45" t="s">
        <v>1408</v>
      </c>
      <c r="O264" s="45" t="s">
        <v>40</v>
      </c>
      <c r="P264" s="25" t="s">
        <v>41</v>
      </c>
      <c r="Q264" s="86" t="s">
        <v>1401</v>
      </c>
      <c r="R264" s="25" t="s">
        <v>43</v>
      </c>
      <c r="S264" s="25" t="s">
        <v>44</v>
      </c>
      <c r="T264" s="55" t="n">
        <v>45717</v>
      </c>
      <c r="U264" s="25" t="s">
        <v>2316</v>
      </c>
    </row>
    <row r="265" customFormat="false" ht="13.5" hidden="false" customHeight="true" outlineLevel="0" collapsed="false">
      <c r="A265" s="22" t="s">
        <v>1381</v>
      </c>
      <c r="B265" s="23" t="n">
        <v>0</v>
      </c>
      <c r="C265" s="23" t="n">
        <v>428400</v>
      </c>
      <c r="D265" s="85" t="n">
        <v>1</v>
      </c>
      <c r="E265" s="25" t="s">
        <v>1413</v>
      </c>
      <c r="F265" s="25" t="s">
        <v>31</v>
      </c>
      <c r="G265" s="45" t="s">
        <v>1414</v>
      </c>
      <c r="H265" s="45" t="s">
        <v>1415</v>
      </c>
      <c r="I265" s="45" t="s">
        <v>1416</v>
      </c>
      <c r="J265" s="45" t="s">
        <v>1417</v>
      </c>
      <c r="K265" s="45" t="s">
        <v>1387</v>
      </c>
      <c r="L265" s="45" t="s">
        <v>1418</v>
      </c>
      <c r="M265" s="45" t="s">
        <v>1389</v>
      </c>
      <c r="N265" s="45" t="s">
        <v>104</v>
      </c>
      <c r="O265" s="45" t="s">
        <v>40</v>
      </c>
      <c r="P265" s="25" t="s">
        <v>41</v>
      </c>
      <c r="Q265" s="86" t="s">
        <v>1419</v>
      </c>
      <c r="R265" s="25" t="s">
        <v>43</v>
      </c>
      <c r="S265" s="25" t="s">
        <v>136</v>
      </c>
      <c r="T265" s="55" t="n">
        <v>45667</v>
      </c>
      <c r="U265" s="25" t="s">
        <v>2317</v>
      </c>
    </row>
    <row r="266" customFormat="false" ht="13.5" hidden="false" customHeight="true" outlineLevel="0" collapsed="false">
      <c r="A266" s="22" t="s">
        <v>1381</v>
      </c>
      <c r="B266" s="23" t="n">
        <v>0</v>
      </c>
      <c r="C266" s="23" t="n">
        <v>92400</v>
      </c>
      <c r="D266" s="85" t="n">
        <v>1</v>
      </c>
      <c r="E266" s="25" t="s">
        <v>1413</v>
      </c>
      <c r="F266" s="25" t="s">
        <v>31</v>
      </c>
      <c r="G266" s="45" t="s">
        <v>1420</v>
      </c>
      <c r="H266" s="45" t="s">
        <v>1421</v>
      </c>
      <c r="I266" s="45" t="s">
        <v>1422</v>
      </c>
      <c r="J266" s="45" t="s">
        <v>1423</v>
      </c>
      <c r="K266" s="45" t="s">
        <v>1387</v>
      </c>
      <c r="L266" s="45" t="s">
        <v>1418</v>
      </c>
      <c r="M266" s="45" t="s">
        <v>1389</v>
      </c>
      <c r="N266" s="45" t="s">
        <v>104</v>
      </c>
      <c r="O266" s="45" t="s">
        <v>40</v>
      </c>
      <c r="P266" s="25" t="s">
        <v>41</v>
      </c>
      <c r="Q266" s="86" t="s">
        <v>1419</v>
      </c>
      <c r="R266" s="25" t="s">
        <v>43</v>
      </c>
      <c r="S266" s="25" t="s">
        <v>136</v>
      </c>
      <c r="T266" s="55" t="n">
        <v>45667</v>
      </c>
      <c r="U266" s="25" t="s">
        <v>2318</v>
      </c>
    </row>
    <row r="267" customFormat="false" ht="13.5" hidden="false" customHeight="true" outlineLevel="0" collapsed="false">
      <c r="A267" s="22" t="s">
        <v>1424</v>
      </c>
      <c r="B267" s="23" t="n">
        <v>0</v>
      </c>
      <c r="C267" s="23" t="n">
        <v>25000</v>
      </c>
      <c r="D267" s="85" t="n">
        <v>1</v>
      </c>
      <c r="E267" s="25" t="s">
        <v>1425</v>
      </c>
      <c r="F267" s="25" t="s">
        <v>144</v>
      </c>
      <c r="G267" s="45" t="s">
        <v>990</v>
      </c>
      <c r="H267" s="45" t="s">
        <v>1426</v>
      </c>
      <c r="I267" s="45" t="s">
        <v>1427</v>
      </c>
      <c r="J267" s="45" t="s">
        <v>1428</v>
      </c>
      <c r="K267" s="45" t="s">
        <v>1429</v>
      </c>
      <c r="L267" s="45" t="s">
        <v>1430</v>
      </c>
      <c r="M267" s="45" t="s">
        <v>1431</v>
      </c>
      <c r="N267" s="45" t="s">
        <v>1432</v>
      </c>
      <c r="O267" s="45" t="s">
        <v>1433</v>
      </c>
      <c r="P267" s="25" t="s">
        <v>41</v>
      </c>
      <c r="Q267" s="86" t="s">
        <v>112</v>
      </c>
      <c r="R267" s="25" t="s">
        <v>43</v>
      </c>
      <c r="S267" s="25" t="s">
        <v>44</v>
      </c>
      <c r="T267" s="55" t="n">
        <v>45747</v>
      </c>
      <c r="U267" s="25" t="s">
        <v>2319</v>
      </c>
    </row>
    <row r="268" customFormat="false" ht="13.5" hidden="false" customHeight="true" outlineLevel="0" collapsed="false">
      <c r="A268" s="22" t="s">
        <v>1424</v>
      </c>
      <c r="B268" s="23" t="n">
        <v>0</v>
      </c>
      <c r="C268" s="23" t="n">
        <v>110000</v>
      </c>
      <c r="D268" s="85" t="n">
        <v>1</v>
      </c>
      <c r="E268" s="25" t="s">
        <v>1434</v>
      </c>
      <c r="F268" s="25" t="s">
        <v>163</v>
      </c>
      <c r="G268" s="45" t="s">
        <v>1002</v>
      </c>
      <c r="H268" s="45" t="s">
        <v>1435</v>
      </c>
      <c r="I268" s="45" t="s">
        <v>1427</v>
      </c>
      <c r="J268" s="45" t="s">
        <v>1436</v>
      </c>
      <c r="K268" s="45" t="s">
        <v>1437</v>
      </c>
      <c r="L268" s="45" t="s">
        <v>1438</v>
      </c>
      <c r="M268" s="45" t="s">
        <v>1439</v>
      </c>
      <c r="N268" s="45" t="s">
        <v>1440</v>
      </c>
      <c r="O268" s="45" t="s">
        <v>1441</v>
      </c>
      <c r="P268" s="25" t="s">
        <v>41</v>
      </c>
      <c r="Q268" s="86" t="s">
        <v>112</v>
      </c>
      <c r="R268" s="25" t="s">
        <v>43</v>
      </c>
      <c r="S268" s="25" t="s">
        <v>44</v>
      </c>
      <c r="T268" s="55" t="n">
        <v>45747</v>
      </c>
      <c r="U268" s="25" t="s">
        <v>2320</v>
      </c>
    </row>
    <row r="269" customFormat="false" ht="13.5" hidden="false" customHeight="true" outlineLevel="0" collapsed="false">
      <c r="A269" s="22" t="s">
        <v>1424</v>
      </c>
      <c r="B269" s="23" t="n">
        <v>0</v>
      </c>
      <c r="C269" s="23" t="n">
        <v>10000</v>
      </c>
      <c r="D269" s="85" t="n">
        <v>1</v>
      </c>
      <c r="E269" s="25" t="s">
        <v>1434</v>
      </c>
      <c r="F269" s="25" t="s">
        <v>267</v>
      </c>
      <c r="G269" s="45" t="s">
        <v>1002</v>
      </c>
      <c r="H269" s="45" t="s">
        <v>1442</v>
      </c>
      <c r="I269" s="45" t="s">
        <v>1427</v>
      </c>
      <c r="J269" s="45" t="s">
        <v>1436</v>
      </c>
      <c r="K269" s="45" t="s">
        <v>1437</v>
      </c>
      <c r="L269" s="45" t="s">
        <v>1438</v>
      </c>
      <c r="M269" s="45" t="s">
        <v>1439</v>
      </c>
      <c r="N269" s="45" t="s">
        <v>1440</v>
      </c>
      <c r="O269" s="45" t="s">
        <v>1441</v>
      </c>
      <c r="P269" s="25" t="s">
        <v>276</v>
      </c>
      <c r="Q269" s="86" t="s">
        <v>112</v>
      </c>
      <c r="R269" s="25" t="s">
        <v>2094</v>
      </c>
      <c r="S269" s="25" t="s">
        <v>44</v>
      </c>
      <c r="T269" s="55" t="n">
        <v>45747</v>
      </c>
      <c r="U269" s="25" t="s">
        <v>2321</v>
      </c>
    </row>
    <row r="270" customFormat="false" ht="13.5" hidden="false" customHeight="true" outlineLevel="0" collapsed="false">
      <c r="A270" s="22" t="s">
        <v>1424</v>
      </c>
      <c r="B270" s="23" t="n">
        <v>0</v>
      </c>
      <c r="C270" s="23" t="n">
        <v>160000</v>
      </c>
      <c r="D270" s="85" t="n">
        <v>1</v>
      </c>
      <c r="E270" s="25" t="s">
        <v>1443</v>
      </c>
      <c r="F270" s="25" t="s">
        <v>46</v>
      </c>
      <c r="G270" s="45" t="s">
        <v>1444</v>
      </c>
      <c r="H270" s="45" t="s">
        <v>1445</v>
      </c>
      <c r="I270" s="45" t="s">
        <v>1446</v>
      </c>
      <c r="J270" s="45" t="s">
        <v>1447</v>
      </c>
      <c r="K270" s="45" t="s">
        <v>1448</v>
      </c>
      <c r="L270" s="45" t="s">
        <v>1449</v>
      </c>
      <c r="M270" s="45" t="s">
        <v>1450</v>
      </c>
      <c r="N270" s="45" t="s">
        <v>1451</v>
      </c>
      <c r="O270" s="45" t="s">
        <v>1452</v>
      </c>
      <c r="P270" s="25" t="s">
        <v>41</v>
      </c>
      <c r="Q270" s="86" t="s">
        <v>112</v>
      </c>
      <c r="R270" s="25" t="s">
        <v>43</v>
      </c>
      <c r="S270" s="25" t="s">
        <v>44</v>
      </c>
      <c r="T270" s="55" t="n">
        <v>45747</v>
      </c>
      <c r="U270" s="25" t="s">
        <v>2322</v>
      </c>
    </row>
    <row r="271" customFormat="false" ht="13.5" hidden="false" customHeight="true" outlineLevel="0" collapsed="false">
      <c r="A271" s="22" t="s">
        <v>1424</v>
      </c>
      <c r="B271" s="23" t="n">
        <v>0</v>
      </c>
      <c r="C271" s="23" t="n">
        <v>60000</v>
      </c>
      <c r="D271" s="85" t="n">
        <v>1</v>
      </c>
      <c r="E271" s="25" t="s">
        <v>1453</v>
      </c>
      <c r="F271" s="25" t="s">
        <v>46</v>
      </c>
      <c r="G271" s="45" t="s">
        <v>1454</v>
      </c>
      <c r="H271" s="45" t="s">
        <v>1455</v>
      </c>
      <c r="I271" s="45" t="s">
        <v>1456</v>
      </c>
      <c r="J271" s="45" t="s">
        <v>1457</v>
      </c>
      <c r="K271" s="45" t="s">
        <v>1458</v>
      </c>
      <c r="L271" s="45" t="s">
        <v>1459</v>
      </c>
      <c r="M271" s="45" t="s">
        <v>1460</v>
      </c>
      <c r="N271" s="45" t="s">
        <v>1451</v>
      </c>
      <c r="O271" s="45" t="s">
        <v>1452</v>
      </c>
      <c r="P271" s="25" t="s">
        <v>41</v>
      </c>
      <c r="Q271" s="86" t="s">
        <v>112</v>
      </c>
      <c r="R271" s="25" t="s">
        <v>43</v>
      </c>
      <c r="S271" s="25" t="s">
        <v>44</v>
      </c>
      <c r="T271" s="55" t="n">
        <v>45747</v>
      </c>
      <c r="U271" s="25" t="s">
        <v>2323</v>
      </c>
    </row>
    <row r="272" customFormat="false" ht="13.5" hidden="false" customHeight="true" outlineLevel="0" collapsed="false">
      <c r="A272" s="22" t="s">
        <v>1424</v>
      </c>
      <c r="B272" s="23" t="n">
        <v>0</v>
      </c>
      <c r="C272" s="23" t="n">
        <v>484032</v>
      </c>
      <c r="D272" s="85" t="n">
        <v>1</v>
      </c>
      <c r="E272" s="25" t="s">
        <v>1461</v>
      </c>
      <c r="F272" s="25" t="s">
        <v>1462</v>
      </c>
      <c r="G272" s="45" t="s">
        <v>1463</v>
      </c>
      <c r="H272" s="45" t="s">
        <v>1464</v>
      </c>
      <c r="I272" s="45" t="s">
        <v>1465</v>
      </c>
      <c r="J272" s="45" t="s">
        <v>1466</v>
      </c>
      <c r="K272" s="45" t="s">
        <v>1467</v>
      </c>
      <c r="L272" s="45" t="s">
        <v>1468</v>
      </c>
      <c r="M272" s="45" t="s">
        <v>1469</v>
      </c>
      <c r="N272" s="45" t="s">
        <v>1085</v>
      </c>
      <c r="O272" s="45" t="s">
        <v>1452</v>
      </c>
      <c r="P272" s="25" t="s">
        <v>41</v>
      </c>
      <c r="Q272" s="86" t="s">
        <v>112</v>
      </c>
      <c r="R272" s="25" t="s">
        <v>43</v>
      </c>
      <c r="S272" s="25" t="s">
        <v>44</v>
      </c>
      <c r="T272" s="55" t="n">
        <v>45747</v>
      </c>
      <c r="U272" s="25" t="s">
        <v>2324</v>
      </c>
    </row>
    <row r="273" customFormat="false" ht="13.5" hidden="false" customHeight="true" outlineLevel="0" collapsed="false">
      <c r="A273" s="22" t="s">
        <v>1424</v>
      </c>
      <c r="B273" s="23" t="n">
        <v>0</v>
      </c>
      <c r="C273" s="23" t="n">
        <v>150000</v>
      </c>
      <c r="D273" s="85" t="n">
        <v>1</v>
      </c>
      <c r="E273" s="87" t="s">
        <v>1470</v>
      </c>
      <c r="F273" s="25" t="s">
        <v>163</v>
      </c>
      <c r="G273" s="45" t="s">
        <v>1471</v>
      </c>
      <c r="H273" s="45" t="s">
        <v>1472</v>
      </c>
      <c r="I273" s="45" t="s">
        <v>1473</v>
      </c>
      <c r="J273" s="45" t="s">
        <v>1474</v>
      </c>
      <c r="K273" s="45" t="s">
        <v>1475</v>
      </c>
      <c r="L273" s="45" t="s">
        <v>1476</v>
      </c>
      <c r="M273" s="45" t="s">
        <v>1477</v>
      </c>
      <c r="N273" s="45" t="s">
        <v>1085</v>
      </c>
      <c r="O273" s="45" t="s">
        <v>1452</v>
      </c>
      <c r="P273" s="25" t="s">
        <v>41</v>
      </c>
      <c r="Q273" s="86" t="s">
        <v>112</v>
      </c>
      <c r="R273" s="25" t="s">
        <v>2325</v>
      </c>
      <c r="S273" s="25" t="s">
        <v>44</v>
      </c>
      <c r="T273" s="55" t="n">
        <v>45747</v>
      </c>
      <c r="U273" s="25" t="s">
        <v>2326</v>
      </c>
    </row>
    <row r="274" customFormat="false" ht="13.5" hidden="false" customHeight="true" outlineLevel="0" collapsed="false">
      <c r="A274" s="22" t="s">
        <v>1424</v>
      </c>
      <c r="B274" s="23" t="n">
        <v>0</v>
      </c>
      <c r="C274" s="23" t="n">
        <v>55200</v>
      </c>
      <c r="D274" s="85" t="n">
        <v>1</v>
      </c>
      <c r="E274" s="25" t="s">
        <v>1478</v>
      </c>
      <c r="F274" s="25" t="s">
        <v>1479</v>
      </c>
      <c r="G274" s="45" t="s">
        <v>1480</v>
      </c>
      <c r="H274" s="45" t="s">
        <v>1481</v>
      </c>
      <c r="I274" s="45" t="s">
        <v>1482</v>
      </c>
      <c r="J274" s="45" t="s">
        <v>1483</v>
      </c>
      <c r="K274" s="45" t="s">
        <v>1481</v>
      </c>
      <c r="L274" s="45" t="s">
        <v>1484</v>
      </c>
      <c r="M274" s="45" t="s">
        <v>1485</v>
      </c>
      <c r="N274" s="45" t="s">
        <v>1085</v>
      </c>
      <c r="O274" s="45" t="s">
        <v>1452</v>
      </c>
      <c r="P274" s="25" t="s">
        <v>41</v>
      </c>
      <c r="Q274" s="86" t="s">
        <v>112</v>
      </c>
      <c r="R274" s="25" t="s">
        <v>1486</v>
      </c>
      <c r="S274" s="25" t="s">
        <v>44</v>
      </c>
      <c r="T274" s="55" t="n">
        <v>45747</v>
      </c>
      <c r="U274" s="25" t="s">
        <v>2327</v>
      </c>
    </row>
    <row r="275" customFormat="false" ht="13.5" hidden="false" customHeight="true" outlineLevel="0" collapsed="false">
      <c r="A275" s="22" t="s">
        <v>1424</v>
      </c>
      <c r="B275" s="23" t="n">
        <v>0</v>
      </c>
      <c r="C275" s="23" t="n">
        <v>45000</v>
      </c>
      <c r="D275" s="85" t="n">
        <v>1</v>
      </c>
      <c r="E275" s="25" t="s">
        <v>1487</v>
      </c>
      <c r="F275" s="25" t="s">
        <v>46</v>
      </c>
      <c r="G275" s="45" t="s">
        <v>1488</v>
      </c>
      <c r="H275" s="45" t="s">
        <v>1489</v>
      </c>
      <c r="I275" s="45" t="s">
        <v>1490</v>
      </c>
      <c r="J275" s="45" t="s">
        <v>1491</v>
      </c>
      <c r="K275" s="45" t="s">
        <v>1492</v>
      </c>
      <c r="L275" s="45" t="s">
        <v>1493</v>
      </c>
      <c r="M275" s="45" t="s">
        <v>1494</v>
      </c>
      <c r="N275" s="45" t="s">
        <v>1085</v>
      </c>
      <c r="O275" s="45" t="s">
        <v>1452</v>
      </c>
      <c r="P275" s="25" t="s">
        <v>41</v>
      </c>
      <c r="Q275" s="86" t="s">
        <v>112</v>
      </c>
      <c r="R275" s="25" t="s">
        <v>43</v>
      </c>
      <c r="S275" s="25" t="s">
        <v>44</v>
      </c>
      <c r="T275" s="55" t="n">
        <v>45747</v>
      </c>
      <c r="U275" s="25" t="s">
        <v>2328</v>
      </c>
    </row>
    <row r="276" customFormat="false" ht="13.5" hidden="false" customHeight="true" outlineLevel="0" collapsed="false">
      <c r="A276" s="22" t="s">
        <v>1424</v>
      </c>
      <c r="B276" s="23" t="n">
        <v>0</v>
      </c>
      <c r="C276" s="23" t="n">
        <v>5036.22</v>
      </c>
      <c r="D276" s="85" t="n">
        <v>1</v>
      </c>
      <c r="E276" s="25" t="s">
        <v>1487</v>
      </c>
      <c r="F276" s="25" t="s">
        <v>267</v>
      </c>
      <c r="G276" s="45" t="s">
        <v>1488</v>
      </c>
      <c r="H276" s="45" t="s">
        <v>1489</v>
      </c>
      <c r="I276" s="45" t="s">
        <v>1490</v>
      </c>
      <c r="J276" s="45" t="s">
        <v>1491</v>
      </c>
      <c r="K276" s="45" t="s">
        <v>1492</v>
      </c>
      <c r="L276" s="45" t="s">
        <v>1493</v>
      </c>
      <c r="M276" s="45" t="s">
        <v>1494</v>
      </c>
      <c r="N276" s="45" t="s">
        <v>1085</v>
      </c>
      <c r="O276" s="45" t="s">
        <v>1452</v>
      </c>
      <c r="P276" s="25" t="s">
        <v>276</v>
      </c>
      <c r="Q276" s="86" t="s">
        <v>112</v>
      </c>
      <c r="R276" s="25" t="s">
        <v>2094</v>
      </c>
      <c r="S276" s="25" t="s">
        <v>44</v>
      </c>
      <c r="T276" s="55" t="n">
        <v>45747</v>
      </c>
      <c r="U276" s="25" t="s">
        <v>2329</v>
      </c>
    </row>
    <row r="277" customFormat="false" ht="13.5" hidden="false" customHeight="true" outlineLevel="0" collapsed="false">
      <c r="A277" s="22" t="s">
        <v>1495</v>
      </c>
      <c r="B277" s="23" t="n">
        <v>23600</v>
      </c>
      <c r="C277" s="23" t="n">
        <v>40000</v>
      </c>
      <c r="D277" s="85" t="n">
        <v>1</v>
      </c>
      <c r="E277" s="25" t="s">
        <v>1496</v>
      </c>
      <c r="F277" s="25" t="s">
        <v>163</v>
      </c>
      <c r="G277" s="45" t="s">
        <v>1497</v>
      </c>
      <c r="H277" s="45" t="s">
        <v>1506</v>
      </c>
      <c r="I277" s="45" t="s">
        <v>1499</v>
      </c>
      <c r="J277" s="45" t="s">
        <v>1500</v>
      </c>
      <c r="K277" s="45" t="s">
        <v>1501</v>
      </c>
      <c r="L277" s="45" t="s">
        <v>1502</v>
      </c>
      <c r="M277" s="45" t="s">
        <v>1503</v>
      </c>
      <c r="N277" s="45" t="s">
        <v>1504</v>
      </c>
      <c r="O277" s="45" t="s">
        <v>749</v>
      </c>
      <c r="P277" s="25" t="s">
        <v>41</v>
      </c>
      <c r="Q277" s="86" t="s">
        <v>1507</v>
      </c>
      <c r="R277" s="25" t="s">
        <v>43</v>
      </c>
      <c r="S277" s="25" t="s">
        <v>44</v>
      </c>
      <c r="T277" s="55" t="n">
        <v>45689</v>
      </c>
      <c r="U277" s="25" t="s">
        <v>2330</v>
      </c>
    </row>
    <row r="278" customFormat="false" ht="13.5" hidden="false" customHeight="true" outlineLevel="0" collapsed="false">
      <c r="A278" s="22" t="s">
        <v>1495</v>
      </c>
      <c r="B278" s="23" t="n">
        <v>17500</v>
      </c>
      <c r="C278" s="23" t="n">
        <v>40000</v>
      </c>
      <c r="D278" s="85" t="n">
        <v>1</v>
      </c>
      <c r="E278" s="25" t="s">
        <v>1496</v>
      </c>
      <c r="F278" s="25" t="s">
        <v>179</v>
      </c>
      <c r="G278" s="45" t="s">
        <v>1497</v>
      </c>
      <c r="H278" s="45" t="s">
        <v>1498</v>
      </c>
      <c r="I278" s="45" t="s">
        <v>1499</v>
      </c>
      <c r="J278" s="45" t="s">
        <v>1500</v>
      </c>
      <c r="K278" s="45" t="s">
        <v>1501</v>
      </c>
      <c r="L278" s="45" t="s">
        <v>1502</v>
      </c>
      <c r="M278" s="45" t="s">
        <v>1503</v>
      </c>
      <c r="N278" s="45" t="s">
        <v>1504</v>
      </c>
      <c r="O278" s="45" t="s">
        <v>749</v>
      </c>
      <c r="P278" s="25" t="s">
        <v>41</v>
      </c>
      <c r="Q278" s="86" t="s">
        <v>1505</v>
      </c>
      <c r="R278" s="25" t="s">
        <v>43</v>
      </c>
      <c r="S278" s="25" t="s">
        <v>44</v>
      </c>
      <c r="T278" s="55" t="n">
        <v>45689</v>
      </c>
      <c r="U278" s="25" t="s">
        <v>2331</v>
      </c>
    </row>
    <row r="279" customFormat="false" ht="13.5" hidden="false" customHeight="true" outlineLevel="0" collapsed="false">
      <c r="A279" s="22" t="s">
        <v>1495</v>
      </c>
      <c r="B279" s="23" t="n">
        <v>26480.53</v>
      </c>
      <c r="C279" s="23" t="n">
        <v>3519.47</v>
      </c>
      <c r="D279" s="85" t="n">
        <v>1</v>
      </c>
      <c r="E279" s="25" t="s">
        <v>1496</v>
      </c>
      <c r="F279" s="25" t="s">
        <v>194</v>
      </c>
      <c r="G279" s="45" t="s">
        <v>1497</v>
      </c>
      <c r="H279" s="45" t="s">
        <v>1498</v>
      </c>
      <c r="I279" s="45" t="s">
        <v>1508</v>
      </c>
      <c r="J279" s="45" t="s">
        <v>1500</v>
      </c>
      <c r="K279" s="45" t="s">
        <v>1501</v>
      </c>
      <c r="L279" s="45" t="s">
        <v>1509</v>
      </c>
      <c r="M279" s="45" t="s">
        <v>1503</v>
      </c>
      <c r="N279" s="45" t="s">
        <v>1504</v>
      </c>
      <c r="O279" s="45" t="s">
        <v>749</v>
      </c>
      <c r="P279" s="25" t="s">
        <v>41</v>
      </c>
      <c r="Q279" s="86" t="s">
        <v>1038</v>
      </c>
      <c r="R279" s="25" t="s">
        <v>43</v>
      </c>
      <c r="S279" s="25" t="s">
        <v>44</v>
      </c>
      <c r="T279" s="55" t="n">
        <v>45689</v>
      </c>
      <c r="U279" s="25" t="s">
        <v>2332</v>
      </c>
    </row>
    <row r="280" customFormat="false" ht="13.5" hidden="false" customHeight="true" outlineLevel="0" collapsed="false">
      <c r="A280" s="22" t="s">
        <v>1495</v>
      </c>
      <c r="B280" s="23" t="n">
        <v>110820</v>
      </c>
      <c r="C280" s="23" t="n">
        <v>58000</v>
      </c>
      <c r="D280" s="85" t="n">
        <v>1</v>
      </c>
      <c r="E280" s="25" t="s">
        <v>1510</v>
      </c>
      <c r="F280" s="25" t="s">
        <v>46</v>
      </c>
      <c r="G280" s="45" t="s">
        <v>1511</v>
      </c>
      <c r="H280" s="45" t="s">
        <v>1512</v>
      </c>
      <c r="I280" s="45" t="s">
        <v>1513</v>
      </c>
      <c r="J280" s="45" t="s">
        <v>1514</v>
      </c>
      <c r="K280" s="45" t="s">
        <v>1515</v>
      </c>
      <c r="L280" s="45" t="s">
        <v>1516</v>
      </c>
      <c r="M280" s="45" t="s">
        <v>1517</v>
      </c>
      <c r="N280" s="45" t="s">
        <v>563</v>
      </c>
      <c r="O280" s="45" t="s">
        <v>749</v>
      </c>
      <c r="P280" s="25" t="s">
        <v>41</v>
      </c>
      <c r="Q280" s="86" t="s">
        <v>1518</v>
      </c>
      <c r="R280" s="25" t="s">
        <v>43</v>
      </c>
      <c r="S280" s="25" t="s">
        <v>44</v>
      </c>
      <c r="T280" s="55" t="n">
        <v>45689</v>
      </c>
      <c r="U280" s="25" t="s">
        <v>2333</v>
      </c>
    </row>
    <row r="281" customFormat="false" ht="13.5" hidden="false" customHeight="true" outlineLevel="0" collapsed="false">
      <c r="A281" s="22" t="s">
        <v>1495</v>
      </c>
      <c r="B281" s="23" t="n">
        <v>21000</v>
      </c>
      <c r="C281" s="23" t="n">
        <v>21000</v>
      </c>
      <c r="D281" s="85" t="n">
        <v>1</v>
      </c>
      <c r="E281" s="25" t="s">
        <v>1519</v>
      </c>
      <c r="F281" s="25" t="s">
        <v>31</v>
      </c>
      <c r="G281" s="45" t="s">
        <v>1520</v>
      </c>
      <c r="H281" s="45" t="s">
        <v>1558</v>
      </c>
      <c r="I281" s="45" t="s">
        <v>1559</v>
      </c>
      <c r="J281" s="45" t="s">
        <v>1560</v>
      </c>
      <c r="K281" s="45" t="s">
        <v>1561</v>
      </c>
      <c r="L281" s="45" t="s">
        <v>1562</v>
      </c>
      <c r="M281" s="45" t="s">
        <v>1539</v>
      </c>
      <c r="N281" s="45" t="s">
        <v>359</v>
      </c>
      <c r="O281" s="45" t="s">
        <v>749</v>
      </c>
      <c r="P281" s="25" t="s">
        <v>41</v>
      </c>
      <c r="Q281" s="86" t="s">
        <v>1527</v>
      </c>
      <c r="R281" s="25" t="s">
        <v>43</v>
      </c>
      <c r="S281" s="25" t="s">
        <v>44</v>
      </c>
      <c r="T281" s="55" t="n">
        <v>45717</v>
      </c>
      <c r="U281" s="25" t="s">
        <v>2334</v>
      </c>
    </row>
    <row r="282" customFormat="false" ht="13.5" hidden="false" customHeight="true" outlineLevel="0" collapsed="false">
      <c r="A282" s="22" t="s">
        <v>1495</v>
      </c>
      <c r="B282" s="23" t="n">
        <v>12000</v>
      </c>
      <c r="C282" s="23" t="n">
        <v>12000</v>
      </c>
      <c r="D282" s="85" t="n">
        <v>1</v>
      </c>
      <c r="E282" s="25" t="s">
        <v>1519</v>
      </c>
      <c r="F282" s="25" t="s">
        <v>31</v>
      </c>
      <c r="G282" s="45" t="s">
        <v>1520</v>
      </c>
      <c r="H282" s="45" t="s">
        <v>1569</v>
      </c>
      <c r="I282" s="45" t="s">
        <v>1570</v>
      </c>
      <c r="J282" s="45" t="s">
        <v>1571</v>
      </c>
      <c r="K282" s="45" t="s">
        <v>1572</v>
      </c>
      <c r="L282" s="45" t="s">
        <v>1573</v>
      </c>
      <c r="M282" s="45" t="s">
        <v>1503</v>
      </c>
      <c r="N282" s="45" t="s">
        <v>563</v>
      </c>
      <c r="O282" s="45" t="s">
        <v>749</v>
      </c>
      <c r="P282" s="25" t="s">
        <v>41</v>
      </c>
      <c r="Q282" s="86" t="s">
        <v>1527</v>
      </c>
      <c r="R282" s="25" t="s">
        <v>43</v>
      </c>
      <c r="S282" s="25" t="s">
        <v>44</v>
      </c>
      <c r="T282" s="55" t="n">
        <v>45839</v>
      </c>
      <c r="U282" s="25" t="s">
        <v>2335</v>
      </c>
    </row>
    <row r="283" customFormat="false" ht="13.5" hidden="false" customHeight="true" outlineLevel="0" collapsed="false">
      <c r="A283" s="22" t="s">
        <v>1495</v>
      </c>
      <c r="B283" s="23" t="n">
        <v>0</v>
      </c>
      <c r="C283" s="23" t="n">
        <v>30000</v>
      </c>
      <c r="D283" s="85" t="n">
        <v>1</v>
      </c>
      <c r="E283" s="25" t="s">
        <v>1577</v>
      </c>
      <c r="F283" s="25" t="s">
        <v>46</v>
      </c>
      <c r="G283" s="45" t="s">
        <v>1578</v>
      </c>
      <c r="H283" s="45" t="s">
        <v>1586</v>
      </c>
      <c r="I283" s="45" t="s">
        <v>1587</v>
      </c>
      <c r="J283" s="45" t="s">
        <v>1588</v>
      </c>
      <c r="K283" s="45" t="s">
        <v>1589</v>
      </c>
      <c r="L283" s="45" t="s">
        <v>1590</v>
      </c>
      <c r="M283" s="45" t="s">
        <v>1591</v>
      </c>
      <c r="N283" s="45" t="s">
        <v>563</v>
      </c>
      <c r="O283" s="45" t="s">
        <v>749</v>
      </c>
      <c r="P283" s="25" t="s">
        <v>41</v>
      </c>
      <c r="Q283" s="86" t="s">
        <v>1585</v>
      </c>
      <c r="R283" s="25" t="s">
        <v>43</v>
      </c>
      <c r="S283" s="25" t="s">
        <v>44</v>
      </c>
      <c r="T283" s="55" t="n">
        <v>45689</v>
      </c>
      <c r="U283" s="25" t="s">
        <v>2336</v>
      </c>
    </row>
    <row r="284" customFormat="false" ht="13.5" hidden="false" customHeight="true" outlineLevel="0" collapsed="false">
      <c r="A284" s="22" t="s">
        <v>1495</v>
      </c>
      <c r="B284" s="23" t="n">
        <v>0</v>
      </c>
      <c r="C284" s="23" t="n">
        <v>14437</v>
      </c>
      <c r="D284" s="85" t="n">
        <v>1</v>
      </c>
      <c r="E284" s="25" t="s">
        <v>1598</v>
      </c>
      <c r="F284" s="25" t="s">
        <v>179</v>
      </c>
      <c r="G284" s="45" t="s">
        <v>1599</v>
      </c>
      <c r="H284" s="45" t="s">
        <v>1608</v>
      </c>
      <c r="I284" s="45" t="s">
        <v>1609</v>
      </c>
      <c r="J284" s="45" t="s">
        <v>1610</v>
      </c>
      <c r="K284" s="45" t="s">
        <v>1611</v>
      </c>
      <c r="L284" s="45" t="s">
        <v>1604</v>
      </c>
      <c r="M284" s="45" t="s">
        <v>1539</v>
      </c>
      <c r="N284" s="45" t="s">
        <v>515</v>
      </c>
      <c r="O284" s="45" t="s">
        <v>749</v>
      </c>
      <c r="P284" s="25" t="s">
        <v>41</v>
      </c>
      <c r="Q284" s="86" t="s">
        <v>1605</v>
      </c>
      <c r="R284" s="25" t="s">
        <v>2288</v>
      </c>
      <c r="S284" s="25" t="s">
        <v>44</v>
      </c>
      <c r="T284" s="55" t="n">
        <v>45689</v>
      </c>
      <c r="U284" s="25" t="s">
        <v>2337</v>
      </c>
    </row>
    <row r="285" customFormat="false" ht="13.5" hidden="false" customHeight="true" outlineLevel="0" collapsed="false">
      <c r="A285" s="22" t="s">
        <v>1495</v>
      </c>
      <c r="B285" s="23" t="n">
        <v>0</v>
      </c>
      <c r="C285" s="23" t="n">
        <v>14000</v>
      </c>
      <c r="D285" s="85" t="n">
        <v>1</v>
      </c>
      <c r="E285" s="25" t="s">
        <v>1598</v>
      </c>
      <c r="F285" s="25" t="s">
        <v>163</v>
      </c>
      <c r="G285" s="45" t="s">
        <v>1599</v>
      </c>
      <c r="H285" s="45" t="s">
        <v>1612</v>
      </c>
      <c r="I285" s="45" t="s">
        <v>1609</v>
      </c>
      <c r="J285" s="45" t="s">
        <v>1610</v>
      </c>
      <c r="K285" s="45" t="s">
        <v>1611</v>
      </c>
      <c r="L285" s="45" t="s">
        <v>1604</v>
      </c>
      <c r="M285" s="45" t="s">
        <v>1539</v>
      </c>
      <c r="N285" s="45" t="s">
        <v>515</v>
      </c>
      <c r="O285" s="45" t="s">
        <v>749</v>
      </c>
      <c r="P285" s="25" t="s">
        <v>41</v>
      </c>
      <c r="Q285" s="86" t="s">
        <v>1605</v>
      </c>
      <c r="R285" s="25" t="s">
        <v>2288</v>
      </c>
      <c r="S285" s="25" t="s">
        <v>44</v>
      </c>
      <c r="T285" s="55" t="n">
        <v>45689</v>
      </c>
      <c r="U285" s="25" t="s">
        <v>2338</v>
      </c>
    </row>
    <row r="286" customFormat="false" ht="13.5" hidden="false" customHeight="true" outlineLevel="0" collapsed="false">
      <c r="A286" s="22" t="s">
        <v>1495</v>
      </c>
      <c r="B286" s="23" t="n">
        <v>14000</v>
      </c>
      <c r="C286" s="23" t="n">
        <v>49000</v>
      </c>
      <c r="D286" s="85" t="n">
        <v>1</v>
      </c>
      <c r="E286" s="25" t="s">
        <v>1519</v>
      </c>
      <c r="F286" s="25" t="s">
        <v>31</v>
      </c>
      <c r="G286" s="45" t="s">
        <v>1520</v>
      </c>
      <c r="H286" s="45" t="s">
        <v>1545</v>
      </c>
      <c r="I286" s="45" t="s">
        <v>1546</v>
      </c>
      <c r="J286" s="45" t="s">
        <v>1547</v>
      </c>
      <c r="K286" s="45" t="s">
        <v>1548</v>
      </c>
      <c r="L286" s="45" t="s">
        <v>1549</v>
      </c>
      <c r="M286" s="45" t="s">
        <v>1550</v>
      </c>
      <c r="N286" s="45" t="s">
        <v>359</v>
      </c>
      <c r="O286" s="45" t="s">
        <v>1551</v>
      </c>
      <c r="P286" s="25" t="s">
        <v>41</v>
      </c>
      <c r="Q286" s="86" t="s">
        <v>1527</v>
      </c>
      <c r="R286" s="25" t="s">
        <v>43</v>
      </c>
      <c r="S286" s="25" t="s">
        <v>44</v>
      </c>
      <c r="T286" s="55" t="n">
        <v>45689</v>
      </c>
      <c r="U286" s="25" t="s">
        <v>2339</v>
      </c>
    </row>
    <row r="287" customFormat="false" ht="13.5" hidden="false" customHeight="true" outlineLevel="0" collapsed="false">
      <c r="A287" s="22" t="s">
        <v>1495</v>
      </c>
      <c r="B287" s="23" t="n">
        <v>0</v>
      </c>
      <c r="C287" s="23" t="n">
        <v>60000</v>
      </c>
      <c r="D287" s="85" t="n">
        <v>1</v>
      </c>
      <c r="E287" s="25" t="s">
        <v>1598</v>
      </c>
      <c r="F287" s="25" t="s">
        <v>267</v>
      </c>
      <c r="G287" s="45" t="s">
        <v>1599</v>
      </c>
      <c r="H287" s="45" t="s">
        <v>1600</v>
      </c>
      <c r="I287" s="45" t="s">
        <v>1601</v>
      </c>
      <c r="J287" s="45" t="s">
        <v>1602</v>
      </c>
      <c r="K287" s="45" t="s">
        <v>1603</v>
      </c>
      <c r="L287" s="45" t="s">
        <v>1604</v>
      </c>
      <c r="M287" s="45" t="s">
        <v>1539</v>
      </c>
      <c r="N287" s="45" t="s">
        <v>515</v>
      </c>
      <c r="O287" s="45" t="s">
        <v>1551</v>
      </c>
      <c r="P287" s="25" t="s">
        <v>276</v>
      </c>
      <c r="Q287" s="86" t="s">
        <v>1605</v>
      </c>
      <c r="R287" s="25" t="s">
        <v>2094</v>
      </c>
      <c r="S287" s="25" t="s">
        <v>44</v>
      </c>
      <c r="T287" s="55" t="n">
        <v>45839</v>
      </c>
      <c r="U287" s="25" t="s">
        <v>2340</v>
      </c>
    </row>
    <row r="288" customFormat="false" ht="13.5" hidden="false" customHeight="true" outlineLevel="0" collapsed="false">
      <c r="A288" s="22" t="s">
        <v>1495</v>
      </c>
      <c r="B288" s="23" t="n">
        <v>0</v>
      </c>
      <c r="C288" s="23" t="n">
        <v>20000</v>
      </c>
      <c r="D288" s="85" t="n">
        <v>1</v>
      </c>
      <c r="E288" s="25" t="s">
        <v>1598</v>
      </c>
      <c r="F288" s="25" t="s">
        <v>144</v>
      </c>
      <c r="G288" s="45" t="s">
        <v>1599</v>
      </c>
      <c r="H288" s="45" t="s">
        <v>1606</v>
      </c>
      <c r="I288" s="45" t="s">
        <v>1607</v>
      </c>
      <c r="J288" s="45" t="s">
        <v>1602</v>
      </c>
      <c r="K288" s="45" t="s">
        <v>1603</v>
      </c>
      <c r="L288" s="45" t="s">
        <v>1604</v>
      </c>
      <c r="M288" s="45" t="s">
        <v>1539</v>
      </c>
      <c r="N288" s="45" t="s">
        <v>515</v>
      </c>
      <c r="O288" s="45" t="s">
        <v>1551</v>
      </c>
      <c r="P288" s="25" t="s">
        <v>41</v>
      </c>
      <c r="Q288" s="86" t="s">
        <v>1605</v>
      </c>
      <c r="R288" s="25" t="s">
        <v>2288</v>
      </c>
      <c r="S288" s="25" t="s">
        <v>44</v>
      </c>
      <c r="T288" s="55" t="n">
        <v>45839</v>
      </c>
      <c r="U288" s="25" t="s">
        <v>2341</v>
      </c>
    </row>
    <row r="289" customFormat="false" ht="13.5" hidden="false" customHeight="true" outlineLevel="0" collapsed="false">
      <c r="A289" s="22" t="s">
        <v>1495</v>
      </c>
      <c r="B289" s="23" t="n">
        <v>252000</v>
      </c>
      <c r="C289" s="23" t="n">
        <v>1008000</v>
      </c>
      <c r="D289" s="85" t="n">
        <v>1</v>
      </c>
      <c r="E289" s="25" t="s">
        <v>1519</v>
      </c>
      <c r="F289" s="25" t="s">
        <v>31</v>
      </c>
      <c r="G289" s="45" t="s">
        <v>1520</v>
      </c>
      <c r="H289" s="45" t="s">
        <v>1521</v>
      </c>
      <c r="I289" s="45" t="s">
        <v>1522</v>
      </c>
      <c r="J289" s="45" t="s">
        <v>1523</v>
      </c>
      <c r="K289" s="45" t="s">
        <v>1524</v>
      </c>
      <c r="L289" s="45" t="s">
        <v>1525</v>
      </c>
      <c r="M289" s="45" t="s">
        <v>1526</v>
      </c>
      <c r="N289" s="45" t="s">
        <v>359</v>
      </c>
      <c r="O289" s="45" t="s">
        <v>40</v>
      </c>
      <c r="P289" s="25" t="s">
        <v>41</v>
      </c>
      <c r="Q289" s="86" t="s">
        <v>1527</v>
      </c>
      <c r="R289" s="25" t="s">
        <v>43</v>
      </c>
      <c r="S289" s="25" t="s">
        <v>44</v>
      </c>
      <c r="T289" s="55" t="n">
        <v>45689</v>
      </c>
      <c r="U289" s="25" t="s">
        <v>2342</v>
      </c>
    </row>
    <row r="290" customFormat="false" ht="13.5" hidden="false" customHeight="true" outlineLevel="0" collapsed="false">
      <c r="A290" s="22" t="s">
        <v>1495</v>
      </c>
      <c r="B290" s="23" t="n">
        <v>100000</v>
      </c>
      <c r="C290" s="23" t="n">
        <v>200000</v>
      </c>
      <c r="D290" s="85" t="n">
        <v>1</v>
      </c>
      <c r="E290" s="25" t="s">
        <v>1519</v>
      </c>
      <c r="F290" s="25" t="s">
        <v>81</v>
      </c>
      <c r="G290" s="45" t="s">
        <v>1520</v>
      </c>
      <c r="H290" s="45" t="s">
        <v>1528</v>
      </c>
      <c r="I290" s="45" t="s">
        <v>1529</v>
      </c>
      <c r="J290" s="45" t="s">
        <v>1530</v>
      </c>
      <c r="K290" s="45" t="s">
        <v>1531</v>
      </c>
      <c r="L290" s="45" t="s">
        <v>1532</v>
      </c>
      <c r="M290" s="45" t="s">
        <v>1533</v>
      </c>
      <c r="N290" s="45" t="s">
        <v>359</v>
      </c>
      <c r="O290" s="45" t="s">
        <v>40</v>
      </c>
      <c r="P290" s="25" t="s">
        <v>41</v>
      </c>
      <c r="Q290" s="86" t="s">
        <v>1527</v>
      </c>
      <c r="R290" s="25" t="s">
        <v>43</v>
      </c>
      <c r="S290" s="25" t="s">
        <v>44</v>
      </c>
      <c r="T290" s="55" t="n">
        <v>45778</v>
      </c>
      <c r="U290" s="25" t="s">
        <v>2343</v>
      </c>
    </row>
    <row r="291" customFormat="false" ht="13.5" hidden="false" customHeight="true" outlineLevel="0" collapsed="false">
      <c r="A291" s="22" t="s">
        <v>1495</v>
      </c>
      <c r="B291" s="23" t="n">
        <v>50000</v>
      </c>
      <c r="C291" s="23" t="n">
        <v>50000</v>
      </c>
      <c r="D291" s="85" t="n">
        <v>1</v>
      </c>
      <c r="E291" s="25" t="s">
        <v>1519</v>
      </c>
      <c r="F291" s="25" t="s">
        <v>81</v>
      </c>
      <c r="G291" s="45" t="s">
        <v>1520</v>
      </c>
      <c r="H291" s="45" t="s">
        <v>1540</v>
      </c>
      <c r="I291" s="45" t="s">
        <v>1541</v>
      </c>
      <c r="J291" s="45" t="s">
        <v>1542</v>
      </c>
      <c r="K291" s="45" t="s">
        <v>1543</v>
      </c>
      <c r="L291" s="45" t="s">
        <v>1532</v>
      </c>
      <c r="M291" s="45" t="s">
        <v>1544</v>
      </c>
      <c r="N291" s="45" t="s">
        <v>359</v>
      </c>
      <c r="O291" s="45" t="s">
        <v>40</v>
      </c>
      <c r="P291" s="25" t="s">
        <v>41</v>
      </c>
      <c r="Q291" s="86" t="s">
        <v>1527</v>
      </c>
      <c r="R291" s="25" t="s">
        <v>43</v>
      </c>
      <c r="S291" s="25" t="s">
        <v>44</v>
      </c>
      <c r="T291" s="55" t="n">
        <v>45778</v>
      </c>
      <c r="U291" s="25" t="s">
        <v>2344</v>
      </c>
    </row>
    <row r="292" customFormat="false" ht="13.5" hidden="false" customHeight="true" outlineLevel="0" collapsed="false">
      <c r="A292" s="22" t="s">
        <v>1495</v>
      </c>
      <c r="B292" s="23" t="n">
        <v>25000</v>
      </c>
      <c r="C292" s="23" t="n">
        <v>50000</v>
      </c>
      <c r="D292" s="85" t="n">
        <v>1</v>
      </c>
      <c r="E292" s="25" t="s">
        <v>1519</v>
      </c>
      <c r="F292" s="25" t="s">
        <v>31</v>
      </c>
      <c r="G292" s="45" t="s">
        <v>1520</v>
      </c>
      <c r="H292" s="45" t="s">
        <v>1534</v>
      </c>
      <c r="I292" s="45" t="s">
        <v>1535</v>
      </c>
      <c r="J292" s="45" t="s">
        <v>1536</v>
      </c>
      <c r="K292" s="45" t="s">
        <v>1537</v>
      </c>
      <c r="L292" s="45" t="s">
        <v>1538</v>
      </c>
      <c r="M292" s="45" t="s">
        <v>1539</v>
      </c>
      <c r="N292" s="45" t="s">
        <v>359</v>
      </c>
      <c r="O292" s="45" t="s">
        <v>40</v>
      </c>
      <c r="P292" s="25" t="s">
        <v>41</v>
      </c>
      <c r="Q292" s="86" t="s">
        <v>1527</v>
      </c>
      <c r="R292" s="25" t="s">
        <v>43</v>
      </c>
      <c r="S292" s="25" t="s">
        <v>44</v>
      </c>
      <c r="T292" s="55" t="n">
        <v>45778</v>
      </c>
      <c r="U292" s="25" t="s">
        <v>2345</v>
      </c>
    </row>
    <row r="293" customFormat="false" ht="13.5" hidden="false" customHeight="true" outlineLevel="0" collapsed="false">
      <c r="A293" s="22" t="s">
        <v>1495</v>
      </c>
      <c r="B293" s="23" t="n">
        <v>0</v>
      </c>
      <c r="C293" s="23" t="n">
        <v>42000</v>
      </c>
      <c r="D293" s="85" t="n">
        <v>1</v>
      </c>
      <c r="E293" s="25" t="s">
        <v>1519</v>
      </c>
      <c r="F293" s="25" t="s">
        <v>31</v>
      </c>
      <c r="G293" s="45" t="s">
        <v>1520</v>
      </c>
      <c r="H293" s="45" t="s">
        <v>1552</v>
      </c>
      <c r="I293" s="45" t="s">
        <v>1553</v>
      </c>
      <c r="J293" s="45" t="s">
        <v>1554</v>
      </c>
      <c r="K293" s="45" t="s">
        <v>1555</v>
      </c>
      <c r="L293" s="45" t="s">
        <v>1556</v>
      </c>
      <c r="M293" s="45" t="s">
        <v>1557</v>
      </c>
      <c r="N293" s="45" t="s">
        <v>359</v>
      </c>
      <c r="O293" s="45" t="s">
        <v>40</v>
      </c>
      <c r="P293" s="25" t="s">
        <v>41</v>
      </c>
      <c r="Q293" s="86" t="s">
        <v>1527</v>
      </c>
      <c r="R293" s="25" t="s">
        <v>43</v>
      </c>
      <c r="S293" s="25" t="s">
        <v>44</v>
      </c>
      <c r="T293" s="55" t="n">
        <v>45717</v>
      </c>
      <c r="U293" s="25" t="s">
        <v>2346</v>
      </c>
    </row>
    <row r="294" customFormat="false" ht="13.5" hidden="false" customHeight="true" outlineLevel="0" collapsed="false">
      <c r="A294" s="22" t="s">
        <v>1495</v>
      </c>
      <c r="B294" s="23" t="n">
        <v>0</v>
      </c>
      <c r="C294" s="23" t="n">
        <v>20000</v>
      </c>
      <c r="D294" s="85" t="n">
        <v>1</v>
      </c>
      <c r="E294" s="25" t="s">
        <v>1519</v>
      </c>
      <c r="F294" s="25" t="s">
        <v>81</v>
      </c>
      <c r="G294" s="45" t="s">
        <v>1520</v>
      </c>
      <c r="H294" s="45" t="s">
        <v>1563</v>
      </c>
      <c r="I294" s="45" t="s">
        <v>1564</v>
      </c>
      <c r="J294" s="45" t="s">
        <v>1565</v>
      </c>
      <c r="K294" s="45" t="s">
        <v>1566</v>
      </c>
      <c r="L294" s="45" t="s">
        <v>1567</v>
      </c>
      <c r="M294" s="45" t="s">
        <v>1544</v>
      </c>
      <c r="N294" s="45" t="s">
        <v>1568</v>
      </c>
      <c r="O294" s="45" t="s">
        <v>40</v>
      </c>
      <c r="P294" s="25" t="s">
        <v>41</v>
      </c>
      <c r="Q294" s="86" t="s">
        <v>1527</v>
      </c>
      <c r="R294" s="25" t="s">
        <v>43</v>
      </c>
      <c r="S294" s="25" t="s">
        <v>44</v>
      </c>
      <c r="T294" s="55" t="n">
        <v>45748</v>
      </c>
      <c r="U294" s="25" t="s">
        <v>2347</v>
      </c>
    </row>
    <row r="295" customFormat="false" ht="13.5" hidden="false" customHeight="true" outlineLevel="0" collapsed="false">
      <c r="A295" s="22" t="s">
        <v>1495</v>
      </c>
      <c r="B295" s="23" t="n">
        <v>50400</v>
      </c>
      <c r="C295" s="23" t="n">
        <v>0</v>
      </c>
      <c r="D295" s="85" t="n">
        <v>3</v>
      </c>
      <c r="E295" s="25" t="s">
        <v>1519</v>
      </c>
      <c r="F295" s="25" t="s">
        <v>31</v>
      </c>
      <c r="G295" s="45" t="s">
        <v>1520</v>
      </c>
      <c r="H295" s="45" t="s">
        <v>1574</v>
      </c>
      <c r="I295" s="45" t="s">
        <v>1575</v>
      </c>
      <c r="J295" s="45" t="s">
        <v>1576</v>
      </c>
      <c r="K295" s="45" t="s">
        <v>1548</v>
      </c>
      <c r="L295" s="45" t="s">
        <v>1525</v>
      </c>
      <c r="M295" s="45" t="s">
        <v>1526</v>
      </c>
      <c r="N295" s="45" t="s">
        <v>359</v>
      </c>
      <c r="O295" s="45" t="s">
        <v>40</v>
      </c>
      <c r="P295" s="25" t="s">
        <v>41</v>
      </c>
      <c r="Q295" s="86" t="s">
        <v>1527</v>
      </c>
      <c r="R295" s="25" t="s">
        <v>43</v>
      </c>
      <c r="S295" s="25" t="s">
        <v>44</v>
      </c>
      <c r="T295" s="55" t="n">
        <v>45717</v>
      </c>
      <c r="U295" s="25" t="s">
        <v>2348</v>
      </c>
    </row>
    <row r="296" customFormat="false" ht="13.5" hidden="false" customHeight="true" outlineLevel="0" collapsed="false">
      <c r="A296" s="22" t="s">
        <v>1495</v>
      </c>
      <c r="B296" s="23" t="n">
        <v>9600</v>
      </c>
      <c r="C296" s="23" t="n">
        <v>48000</v>
      </c>
      <c r="D296" s="85" t="n">
        <v>1</v>
      </c>
      <c r="E296" s="25" t="s">
        <v>1577</v>
      </c>
      <c r="F296" s="25" t="s">
        <v>46</v>
      </c>
      <c r="G296" s="45" t="s">
        <v>1578</v>
      </c>
      <c r="H296" s="45" t="s">
        <v>1579</v>
      </c>
      <c r="I296" s="45" t="s">
        <v>1580</v>
      </c>
      <c r="J296" s="45" t="s">
        <v>1581</v>
      </c>
      <c r="K296" s="45" t="s">
        <v>1582</v>
      </c>
      <c r="L296" s="45" t="s">
        <v>1583</v>
      </c>
      <c r="M296" s="45" t="s">
        <v>1584</v>
      </c>
      <c r="N296" s="45" t="s">
        <v>359</v>
      </c>
      <c r="O296" s="45" t="s">
        <v>40</v>
      </c>
      <c r="P296" s="25" t="s">
        <v>41</v>
      </c>
      <c r="Q296" s="86" t="s">
        <v>1585</v>
      </c>
      <c r="R296" s="25" t="s">
        <v>43</v>
      </c>
      <c r="S296" s="25" t="s">
        <v>44</v>
      </c>
      <c r="T296" s="55" t="n">
        <v>45689</v>
      </c>
      <c r="U296" s="25" t="s">
        <v>2349</v>
      </c>
    </row>
    <row r="297" customFormat="false" ht="13.5" hidden="false" customHeight="true" outlineLevel="0" collapsed="false">
      <c r="A297" s="22" t="s">
        <v>1495</v>
      </c>
      <c r="B297" s="23" t="n">
        <v>12000</v>
      </c>
      <c r="C297" s="23" t="n">
        <v>10000</v>
      </c>
      <c r="D297" s="85" t="n">
        <v>1</v>
      </c>
      <c r="E297" s="25" t="s">
        <v>1577</v>
      </c>
      <c r="F297" s="25" t="s">
        <v>46</v>
      </c>
      <c r="G297" s="45" t="s">
        <v>1578</v>
      </c>
      <c r="H297" s="45" t="s">
        <v>1592</v>
      </c>
      <c r="I297" s="45" t="s">
        <v>1593</v>
      </c>
      <c r="J297" s="45" t="s">
        <v>1594</v>
      </c>
      <c r="K297" s="45" t="s">
        <v>1595</v>
      </c>
      <c r="L297" s="45" t="s">
        <v>1596</v>
      </c>
      <c r="M297" s="45" t="s">
        <v>1597</v>
      </c>
      <c r="N297" s="45" t="s">
        <v>359</v>
      </c>
      <c r="O297" s="45" t="s">
        <v>40</v>
      </c>
      <c r="P297" s="25" t="s">
        <v>41</v>
      </c>
      <c r="Q297" s="86" t="s">
        <v>1585</v>
      </c>
      <c r="R297" s="25" t="s">
        <v>43</v>
      </c>
      <c r="S297" s="25" t="s">
        <v>44</v>
      </c>
      <c r="T297" s="55" t="n">
        <v>45809</v>
      </c>
      <c r="U297" s="25" t="s">
        <v>2350</v>
      </c>
    </row>
    <row r="298" customFormat="false" ht="13.5" hidden="false" customHeight="true" outlineLevel="0" collapsed="false">
      <c r="A298" s="22" t="s">
        <v>1495</v>
      </c>
      <c r="B298" s="23" t="n">
        <v>0</v>
      </c>
      <c r="C298" s="23" t="n">
        <v>257040</v>
      </c>
      <c r="D298" s="85" t="n">
        <v>1</v>
      </c>
      <c r="E298" s="25" t="s">
        <v>1613</v>
      </c>
      <c r="F298" s="25" t="s">
        <v>46</v>
      </c>
      <c r="G298" s="45" t="s">
        <v>1614</v>
      </c>
      <c r="H298" s="45" t="s">
        <v>1615</v>
      </c>
      <c r="I298" s="45" t="s">
        <v>1616</v>
      </c>
      <c r="J298" s="45" t="s">
        <v>1617</v>
      </c>
      <c r="K298" s="45" t="s">
        <v>1618</v>
      </c>
      <c r="L298" s="45" t="s">
        <v>1619</v>
      </c>
      <c r="M298" s="45" t="s">
        <v>1620</v>
      </c>
      <c r="N298" s="45" t="s">
        <v>359</v>
      </c>
      <c r="O298" s="45" t="s">
        <v>40</v>
      </c>
      <c r="P298" s="25" t="s">
        <v>41</v>
      </c>
      <c r="Q298" s="86" t="s">
        <v>1621</v>
      </c>
      <c r="R298" s="25" t="s">
        <v>43</v>
      </c>
      <c r="S298" s="25" t="s">
        <v>44</v>
      </c>
      <c r="T298" s="55" t="n">
        <v>45992</v>
      </c>
      <c r="U298" s="25" t="s">
        <v>2351</v>
      </c>
    </row>
    <row r="299" customFormat="false" ht="13.5" hidden="false" customHeight="true" outlineLevel="0" collapsed="false">
      <c r="A299" s="22" t="s">
        <v>1495</v>
      </c>
      <c r="B299" s="23" t="n">
        <v>0</v>
      </c>
      <c r="C299" s="23" t="n">
        <v>181165.64</v>
      </c>
      <c r="D299" s="85" t="n">
        <v>1</v>
      </c>
      <c r="E299" s="25" t="s">
        <v>1613</v>
      </c>
      <c r="F299" s="25" t="s">
        <v>267</v>
      </c>
      <c r="G299" s="45" t="s">
        <v>1614</v>
      </c>
      <c r="H299" s="45" t="s">
        <v>1622</v>
      </c>
      <c r="I299" s="45" t="s">
        <v>1623</v>
      </c>
      <c r="J299" s="45" t="s">
        <v>1624</v>
      </c>
      <c r="K299" s="45" t="s">
        <v>1625</v>
      </c>
      <c r="L299" s="45" t="s">
        <v>1619</v>
      </c>
      <c r="M299" s="45" t="s">
        <v>1620</v>
      </c>
      <c r="N299" s="45" t="s">
        <v>515</v>
      </c>
      <c r="O299" s="45" t="s">
        <v>40</v>
      </c>
      <c r="P299" s="25" t="s">
        <v>276</v>
      </c>
      <c r="Q299" s="86" t="s">
        <v>1621</v>
      </c>
      <c r="R299" s="25" t="s">
        <v>2094</v>
      </c>
      <c r="S299" s="25" t="s">
        <v>44</v>
      </c>
      <c r="T299" s="55" t="n">
        <v>45931</v>
      </c>
      <c r="U299" s="25" t="s">
        <v>2352</v>
      </c>
    </row>
    <row r="300" customFormat="false" ht="13.5" hidden="false" customHeight="true" outlineLevel="0" collapsed="false">
      <c r="A300" s="22" t="s">
        <v>1495</v>
      </c>
      <c r="B300" s="23" t="n">
        <v>0</v>
      </c>
      <c r="C300" s="23" t="n">
        <v>75000</v>
      </c>
      <c r="D300" s="85" t="n">
        <v>1</v>
      </c>
      <c r="E300" s="25" t="s">
        <v>1626</v>
      </c>
      <c r="F300" s="25" t="s">
        <v>46</v>
      </c>
      <c r="G300" s="45" t="s">
        <v>1627</v>
      </c>
      <c r="H300" s="45" t="s">
        <v>1628</v>
      </c>
      <c r="I300" s="45" t="s">
        <v>1629</v>
      </c>
      <c r="J300" s="45" t="s">
        <v>1630</v>
      </c>
      <c r="K300" s="45" t="s">
        <v>1631</v>
      </c>
      <c r="L300" s="45" t="s">
        <v>1632</v>
      </c>
      <c r="M300" s="45" t="s">
        <v>1633</v>
      </c>
      <c r="N300" s="45" t="s">
        <v>40</v>
      </c>
      <c r="O300" s="45" t="s">
        <v>40</v>
      </c>
      <c r="P300" s="25" t="s">
        <v>41</v>
      </c>
      <c r="Q300" s="86" t="s">
        <v>1634</v>
      </c>
      <c r="R300" s="25" t="s">
        <v>1635</v>
      </c>
      <c r="S300" s="25" t="s">
        <v>44</v>
      </c>
      <c r="T300" s="55" t="n">
        <v>45748</v>
      </c>
      <c r="U300" s="25" t="s">
        <v>2353</v>
      </c>
    </row>
    <row r="301" customFormat="false" ht="13.5" hidden="false" customHeight="true" outlineLevel="0" collapsed="false">
      <c r="A301" s="22" t="s">
        <v>1636</v>
      </c>
      <c r="B301" s="23" t="n">
        <v>0</v>
      </c>
      <c r="C301" s="23" t="n">
        <v>184600</v>
      </c>
      <c r="D301" s="85" t="n">
        <v>1</v>
      </c>
      <c r="E301" s="25" t="s">
        <v>1738</v>
      </c>
      <c r="F301" s="25" t="s">
        <v>31</v>
      </c>
      <c r="G301" s="45" t="s">
        <v>1746</v>
      </c>
      <c r="H301" s="45" t="s">
        <v>1746</v>
      </c>
      <c r="I301" s="45" t="s">
        <v>1746</v>
      </c>
      <c r="J301" s="45" t="s">
        <v>1746</v>
      </c>
      <c r="K301" s="45" t="s">
        <v>1746</v>
      </c>
      <c r="L301" s="45" t="s">
        <v>1746</v>
      </c>
      <c r="M301" s="45" t="s">
        <v>1746</v>
      </c>
      <c r="N301" s="45" t="s">
        <v>1746</v>
      </c>
      <c r="O301" s="45" t="s">
        <v>1746</v>
      </c>
      <c r="P301" s="25" t="s">
        <v>41</v>
      </c>
      <c r="Q301" s="86" t="s">
        <v>112</v>
      </c>
      <c r="R301" s="25" t="s">
        <v>43</v>
      </c>
      <c r="S301" s="25" t="s">
        <v>136</v>
      </c>
      <c r="T301" s="55" t="n">
        <v>45658</v>
      </c>
      <c r="U301" s="25" t="s">
        <v>2354</v>
      </c>
    </row>
    <row r="302" customFormat="false" ht="13.5" hidden="false" customHeight="true" outlineLevel="0" collapsed="false">
      <c r="A302" s="22" t="s">
        <v>1636</v>
      </c>
      <c r="B302" s="23" t="n">
        <v>0</v>
      </c>
      <c r="C302" s="23" t="n">
        <v>80000</v>
      </c>
      <c r="D302" s="85" t="n">
        <v>1</v>
      </c>
      <c r="E302" s="25" t="s">
        <v>1738</v>
      </c>
      <c r="F302" s="25" t="s">
        <v>267</v>
      </c>
      <c r="G302" s="45" t="s">
        <v>1746</v>
      </c>
      <c r="H302" s="45" t="s">
        <v>1746</v>
      </c>
      <c r="I302" s="45" t="s">
        <v>1746</v>
      </c>
      <c r="J302" s="45" t="s">
        <v>1746</v>
      </c>
      <c r="K302" s="45" t="s">
        <v>1746</v>
      </c>
      <c r="L302" s="45" t="s">
        <v>1746</v>
      </c>
      <c r="M302" s="45" t="s">
        <v>1746</v>
      </c>
      <c r="N302" s="45" t="s">
        <v>1746</v>
      </c>
      <c r="O302" s="45" t="s">
        <v>1746</v>
      </c>
      <c r="P302" s="25" t="s">
        <v>276</v>
      </c>
      <c r="Q302" s="86" t="s">
        <v>112</v>
      </c>
      <c r="R302" s="25" t="s">
        <v>43</v>
      </c>
      <c r="S302" s="25" t="s">
        <v>136</v>
      </c>
      <c r="T302" s="55" t="n">
        <v>45658</v>
      </c>
      <c r="U302" s="25" t="s">
        <v>2355</v>
      </c>
    </row>
    <row r="303" customFormat="false" ht="13.5" hidden="false" customHeight="true" outlineLevel="0" collapsed="false">
      <c r="A303" s="22" t="s">
        <v>1636</v>
      </c>
      <c r="B303" s="23" t="n">
        <v>0</v>
      </c>
      <c r="C303" s="23" t="n">
        <v>6000</v>
      </c>
      <c r="D303" s="85" t="n">
        <v>1</v>
      </c>
      <c r="E303" s="25" t="s">
        <v>1637</v>
      </c>
      <c r="F303" s="25" t="s">
        <v>179</v>
      </c>
      <c r="G303" s="45" t="s">
        <v>1638</v>
      </c>
      <c r="H303" s="45" t="s">
        <v>1639</v>
      </c>
      <c r="I303" s="45" t="s">
        <v>1640</v>
      </c>
      <c r="J303" s="45" t="s">
        <v>1641</v>
      </c>
      <c r="K303" s="45" t="s">
        <v>1642</v>
      </c>
      <c r="L303" s="45" t="s">
        <v>1643</v>
      </c>
      <c r="M303" s="45" t="s">
        <v>40</v>
      </c>
      <c r="N303" s="45" t="s">
        <v>214</v>
      </c>
      <c r="O303" s="45" t="s">
        <v>40</v>
      </c>
      <c r="P303" s="25" t="s">
        <v>41</v>
      </c>
      <c r="Q303" s="86" t="s">
        <v>112</v>
      </c>
      <c r="R303" s="25" t="s">
        <v>43</v>
      </c>
      <c r="S303" s="25" t="s">
        <v>44</v>
      </c>
      <c r="T303" s="55" t="n">
        <v>45689</v>
      </c>
      <c r="U303" s="25" t="s">
        <v>2356</v>
      </c>
    </row>
    <row r="304" customFormat="false" ht="13.5" hidden="false" customHeight="true" outlineLevel="0" collapsed="false">
      <c r="A304" s="22" t="s">
        <v>1636</v>
      </c>
      <c r="B304" s="23" t="n">
        <v>0</v>
      </c>
      <c r="C304" s="23" t="n">
        <v>3000</v>
      </c>
      <c r="D304" s="85" t="n">
        <v>1</v>
      </c>
      <c r="E304" s="25" t="s">
        <v>1637</v>
      </c>
      <c r="F304" s="25" t="s">
        <v>163</v>
      </c>
      <c r="G304" s="45" t="s">
        <v>1638</v>
      </c>
      <c r="H304" s="45" t="s">
        <v>1639</v>
      </c>
      <c r="I304" s="45" t="s">
        <v>1640</v>
      </c>
      <c r="J304" s="45" t="s">
        <v>1641</v>
      </c>
      <c r="K304" s="45" t="s">
        <v>1642</v>
      </c>
      <c r="L304" s="45" t="s">
        <v>1643</v>
      </c>
      <c r="M304" s="45" t="s">
        <v>40</v>
      </c>
      <c r="N304" s="45" t="s">
        <v>217</v>
      </c>
      <c r="O304" s="45" t="s">
        <v>40</v>
      </c>
      <c r="P304" s="25" t="s">
        <v>41</v>
      </c>
      <c r="Q304" s="86" t="s">
        <v>112</v>
      </c>
      <c r="R304" s="25" t="s">
        <v>43</v>
      </c>
      <c r="S304" s="25" t="s">
        <v>44</v>
      </c>
      <c r="T304" s="55" t="n">
        <v>45689</v>
      </c>
      <c r="U304" s="25" t="s">
        <v>2357</v>
      </c>
    </row>
    <row r="305" customFormat="false" ht="13.5" hidden="false" customHeight="true" outlineLevel="0" collapsed="false">
      <c r="A305" s="22" t="s">
        <v>1636</v>
      </c>
      <c r="B305" s="23" t="n">
        <v>0</v>
      </c>
      <c r="C305" s="23" t="n">
        <v>5000</v>
      </c>
      <c r="D305" s="85" t="n">
        <v>1</v>
      </c>
      <c r="E305" s="25" t="s">
        <v>1644</v>
      </c>
      <c r="F305" s="25" t="s">
        <v>179</v>
      </c>
      <c r="G305" s="45" t="s">
        <v>1645</v>
      </c>
      <c r="H305" s="45" t="s">
        <v>1646</v>
      </c>
      <c r="I305" s="45" t="s">
        <v>1647</v>
      </c>
      <c r="J305" s="45" t="s">
        <v>1648</v>
      </c>
      <c r="K305" s="45" t="s">
        <v>1649</v>
      </c>
      <c r="L305" s="45" t="s">
        <v>1643</v>
      </c>
      <c r="M305" s="45" t="s">
        <v>40</v>
      </c>
      <c r="N305" s="45" t="s">
        <v>217</v>
      </c>
      <c r="O305" s="45" t="s">
        <v>40</v>
      </c>
      <c r="P305" s="25" t="s">
        <v>41</v>
      </c>
      <c r="Q305" s="86" t="s">
        <v>112</v>
      </c>
      <c r="R305" s="25" t="s">
        <v>43</v>
      </c>
      <c r="S305" s="25" t="s">
        <v>44</v>
      </c>
      <c r="T305" s="55" t="n">
        <v>45689</v>
      </c>
      <c r="U305" s="25" t="s">
        <v>2358</v>
      </c>
    </row>
    <row r="306" customFormat="false" ht="13.5" hidden="false" customHeight="true" outlineLevel="0" collapsed="false">
      <c r="A306" s="22" t="s">
        <v>1636</v>
      </c>
      <c r="B306" s="23" t="n">
        <v>0</v>
      </c>
      <c r="C306" s="23" t="n">
        <v>2500</v>
      </c>
      <c r="D306" s="85" t="n">
        <v>1</v>
      </c>
      <c r="E306" s="25" t="s">
        <v>1644</v>
      </c>
      <c r="F306" s="25" t="s">
        <v>163</v>
      </c>
      <c r="G306" s="45" t="s">
        <v>1645</v>
      </c>
      <c r="H306" s="45" t="s">
        <v>1646</v>
      </c>
      <c r="I306" s="45" t="s">
        <v>1647</v>
      </c>
      <c r="J306" s="45" t="s">
        <v>1648</v>
      </c>
      <c r="K306" s="45" t="s">
        <v>1649</v>
      </c>
      <c r="L306" s="45" t="s">
        <v>1643</v>
      </c>
      <c r="M306" s="45" t="s">
        <v>40</v>
      </c>
      <c r="N306" s="45" t="s">
        <v>40</v>
      </c>
      <c r="O306" s="45" t="s">
        <v>40</v>
      </c>
      <c r="P306" s="25" t="s">
        <v>41</v>
      </c>
      <c r="Q306" s="86" t="s">
        <v>112</v>
      </c>
      <c r="R306" s="25" t="s">
        <v>43</v>
      </c>
      <c r="S306" s="25" t="s">
        <v>44</v>
      </c>
      <c r="T306" s="55" t="n">
        <v>45689</v>
      </c>
      <c r="U306" s="25" t="s">
        <v>2359</v>
      </c>
    </row>
    <row r="307" customFormat="false" ht="13.5" hidden="false" customHeight="true" outlineLevel="0" collapsed="false">
      <c r="A307" s="22" t="s">
        <v>1636</v>
      </c>
      <c r="B307" s="23" t="n">
        <v>0</v>
      </c>
      <c r="C307" s="23" t="n">
        <v>25000</v>
      </c>
      <c r="D307" s="85" t="n">
        <v>1</v>
      </c>
      <c r="E307" s="25" t="s">
        <v>1650</v>
      </c>
      <c r="F307" s="25" t="s">
        <v>31</v>
      </c>
      <c r="G307" s="45" t="s">
        <v>1651</v>
      </c>
      <c r="H307" s="45" t="s">
        <v>1652</v>
      </c>
      <c r="I307" s="45" t="s">
        <v>1653</v>
      </c>
      <c r="J307" s="45" t="s">
        <v>1654</v>
      </c>
      <c r="K307" s="45" t="s">
        <v>1655</v>
      </c>
      <c r="L307" s="45" t="s">
        <v>1643</v>
      </c>
      <c r="M307" s="45" t="s">
        <v>40</v>
      </c>
      <c r="N307" s="45" t="s">
        <v>214</v>
      </c>
      <c r="O307" s="45" t="s">
        <v>40</v>
      </c>
      <c r="P307" s="25" t="s">
        <v>41</v>
      </c>
      <c r="Q307" s="86" t="s">
        <v>112</v>
      </c>
      <c r="R307" s="25" t="s">
        <v>1656</v>
      </c>
      <c r="S307" s="25" t="s">
        <v>44</v>
      </c>
      <c r="T307" s="55" t="n">
        <v>45658</v>
      </c>
      <c r="U307" s="25" t="s">
        <v>2360</v>
      </c>
    </row>
    <row r="308" customFormat="false" ht="13.5" hidden="false" customHeight="true" outlineLevel="0" collapsed="false">
      <c r="A308" s="22" t="s">
        <v>1636</v>
      </c>
      <c r="B308" s="23" t="n">
        <v>0</v>
      </c>
      <c r="C308" s="23" t="n">
        <v>25000</v>
      </c>
      <c r="D308" s="85" t="n">
        <v>1</v>
      </c>
      <c r="E308" s="25" t="s">
        <v>1650</v>
      </c>
      <c r="F308" s="25" t="s">
        <v>179</v>
      </c>
      <c r="G308" s="45" t="s">
        <v>1657</v>
      </c>
      <c r="H308" s="45" t="s">
        <v>1652</v>
      </c>
      <c r="I308" s="45" t="s">
        <v>1653</v>
      </c>
      <c r="J308" s="45" t="s">
        <v>1654</v>
      </c>
      <c r="K308" s="45" t="s">
        <v>1655</v>
      </c>
      <c r="L308" s="45" t="s">
        <v>1643</v>
      </c>
      <c r="M308" s="45" t="s">
        <v>40</v>
      </c>
      <c r="N308" s="45" t="s">
        <v>214</v>
      </c>
      <c r="O308" s="45" t="s">
        <v>40</v>
      </c>
      <c r="P308" s="25" t="s">
        <v>41</v>
      </c>
      <c r="Q308" s="86" t="s">
        <v>112</v>
      </c>
      <c r="R308" s="25" t="s">
        <v>43</v>
      </c>
      <c r="S308" s="25" t="s">
        <v>44</v>
      </c>
      <c r="T308" s="55" t="n">
        <v>45658</v>
      </c>
      <c r="U308" s="25" t="s">
        <v>2361</v>
      </c>
    </row>
    <row r="309" customFormat="false" ht="13.5" hidden="false" customHeight="true" outlineLevel="0" collapsed="false">
      <c r="A309" s="22" t="s">
        <v>1636</v>
      </c>
      <c r="B309" s="23" t="n">
        <v>0</v>
      </c>
      <c r="C309" s="23" t="n">
        <v>15000</v>
      </c>
      <c r="D309" s="85" t="n">
        <v>1</v>
      </c>
      <c r="E309" s="25" t="s">
        <v>1650</v>
      </c>
      <c r="F309" s="25" t="s">
        <v>46</v>
      </c>
      <c r="G309" s="45" t="s">
        <v>1658</v>
      </c>
      <c r="H309" s="45" t="s">
        <v>1652</v>
      </c>
      <c r="I309" s="45" t="s">
        <v>1653</v>
      </c>
      <c r="J309" s="45" t="s">
        <v>1654</v>
      </c>
      <c r="K309" s="45" t="s">
        <v>1655</v>
      </c>
      <c r="L309" s="45" t="s">
        <v>1643</v>
      </c>
      <c r="M309" s="45" t="s">
        <v>40</v>
      </c>
      <c r="N309" s="45" t="s">
        <v>214</v>
      </c>
      <c r="O309" s="45" t="s">
        <v>40</v>
      </c>
      <c r="P309" s="25" t="s">
        <v>41</v>
      </c>
      <c r="Q309" s="86" t="s">
        <v>112</v>
      </c>
      <c r="R309" s="25" t="s">
        <v>43</v>
      </c>
      <c r="S309" s="25" t="s">
        <v>44</v>
      </c>
      <c r="T309" s="55" t="n">
        <v>45658</v>
      </c>
      <c r="U309" s="25" t="s">
        <v>2362</v>
      </c>
    </row>
    <row r="310" customFormat="false" ht="13.5" hidden="false" customHeight="true" outlineLevel="0" collapsed="false">
      <c r="A310" s="22" t="s">
        <v>1636</v>
      </c>
      <c r="B310" s="23" t="n">
        <v>0</v>
      </c>
      <c r="C310" s="23" t="n">
        <v>15000</v>
      </c>
      <c r="D310" s="85" t="n">
        <v>1</v>
      </c>
      <c r="E310" s="25" t="s">
        <v>1650</v>
      </c>
      <c r="F310" s="25" t="s">
        <v>144</v>
      </c>
      <c r="G310" s="45" t="s">
        <v>1659</v>
      </c>
      <c r="H310" s="45" t="s">
        <v>1652</v>
      </c>
      <c r="I310" s="45" t="s">
        <v>1653</v>
      </c>
      <c r="J310" s="45" t="s">
        <v>1654</v>
      </c>
      <c r="K310" s="45" t="s">
        <v>1655</v>
      </c>
      <c r="L310" s="45" t="s">
        <v>1643</v>
      </c>
      <c r="M310" s="45" t="s">
        <v>40</v>
      </c>
      <c r="N310" s="45" t="s">
        <v>214</v>
      </c>
      <c r="O310" s="45" t="s">
        <v>40</v>
      </c>
      <c r="P310" s="25" t="s">
        <v>41</v>
      </c>
      <c r="Q310" s="86" t="s">
        <v>112</v>
      </c>
      <c r="R310" s="25" t="s">
        <v>43</v>
      </c>
      <c r="S310" s="25" t="s">
        <v>44</v>
      </c>
      <c r="T310" s="55" t="n">
        <v>45658</v>
      </c>
      <c r="U310" s="25" t="s">
        <v>2363</v>
      </c>
    </row>
    <row r="311" customFormat="false" ht="13.5" hidden="false" customHeight="true" outlineLevel="0" collapsed="false">
      <c r="A311" s="22" t="s">
        <v>1636</v>
      </c>
      <c r="B311" s="23" t="n">
        <v>0</v>
      </c>
      <c r="C311" s="23" t="n">
        <v>15000</v>
      </c>
      <c r="D311" s="85" t="n">
        <v>1</v>
      </c>
      <c r="E311" s="25" t="s">
        <v>1650</v>
      </c>
      <c r="F311" s="25" t="s">
        <v>163</v>
      </c>
      <c r="G311" s="45" t="s">
        <v>1657</v>
      </c>
      <c r="H311" s="45" t="s">
        <v>1652</v>
      </c>
      <c r="I311" s="45" t="s">
        <v>1653</v>
      </c>
      <c r="J311" s="45" t="s">
        <v>1654</v>
      </c>
      <c r="K311" s="45" t="s">
        <v>1655</v>
      </c>
      <c r="L311" s="45" t="s">
        <v>1643</v>
      </c>
      <c r="M311" s="45" t="s">
        <v>40</v>
      </c>
      <c r="N311" s="45" t="s">
        <v>214</v>
      </c>
      <c r="O311" s="45" t="s">
        <v>40</v>
      </c>
      <c r="P311" s="25" t="s">
        <v>41</v>
      </c>
      <c r="Q311" s="86" t="s">
        <v>112</v>
      </c>
      <c r="R311" s="25" t="s">
        <v>43</v>
      </c>
      <c r="S311" s="25" t="s">
        <v>44</v>
      </c>
      <c r="T311" s="55" t="n">
        <v>45658</v>
      </c>
      <c r="U311" s="25" t="s">
        <v>2364</v>
      </c>
    </row>
    <row r="312" customFormat="false" ht="13.5" hidden="false" customHeight="true" outlineLevel="0" collapsed="false">
      <c r="A312" s="22" t="s">
        <v>1636</v>
      </c>
      <c r="B312" s="23" t="n">
        <v>135248.04</v>
      </c>
      <c r="C312" s="23" t="n">
        <v>771951.96</v>
      </c>
      <c r="D312" s="85" t="n">
        <v>1</v>
      </c>
      <c r="E312" s="25" t="s">
        <v>1660</v>
      </c>
      <c r="F312" s="25" t="s">
        <v>31</v>
      </c>
      <c r="G312" s="45" t="s">
        <v>1661</v>
      </c>
      <c r="H312" s="45" t="s">
        <v>1662</v>
      </c>
      <c r="I312" s="45" t="s">
        <v>1663</v>
      </c>
      <c r="J312" s="45" t="s">
        <v>1664</v>
      </c>
      <c r="K312" s="45" t="s">
        <v>1665</v>
      </c>
      <c r="L312" s="45" t="s">
        <v>1643</v>
      </c>
      <c r="M312" s="45" t="s">
        <v>40</v>
      </c>
      <c r="N312" s="45" t="s">
        <v>40</v>
      </c>
      <c r="O312" s="45" t="s">
        <v>40</v>
      </c>
      <c r="P312" s="25" t="s">
        <v>41</v>
      </c>
      <c r="Q312" s="86" t="s">
        <v>112</v>
      </c>
      <c r="R312" s="25" t="s">
        <v>1656</v>
      </c>
      <c r="S312" s="25" t="s">
        <v>44</v>
      </c>
      <c r="T312" s="55" t="n">
        <v>45658</v>
      </c>
      <c r="U312" s="25" t="s">
        <v>2365</v>
      </c>
    </row>
    <row r="313" customFormat="false" ht="13.5" hidden="false" customHeight="true" outlineLevel="0" collapsed="false">
      <c r="A313" s="22" t="s">
        <v>1636</v>
      </c>
      <c r="B313" s="23" t="n">
        <v>118000</v>
      </c>
      <c r="C313" s="23" t="n">
        <v>148800</v>
      </c>
      <c r="D313" s="85" t="n">
        <v>1</v>
      </c>
      <c r="E313" s="25" t="s">
        <v>1660</v>
      </c>
      <c r="F313" s="25" t="s">
        <v>31</v>
      </c>
      <c r="G313" s="45" t="s">
        <v>1666</v>
      </c>
      <c r="H313" s="45" t="s">
        <v>1662</v>
      </c>
      <c r="I313" s="45" t="s">
        <v>1663</v>
      </c>
      <c r="J313" s="45" t="s">
        <v>1664</v>
      </c>
      <c r="K313" s="45" t="s">
        <v>1665</v>
      </c>
      <c r="L313" s="45" t="s">
        <v>1643</v>
      </c>
      <c r="M313" s="45" t="s">
        <v>40</v>
      </c>
      <c r="N313" s="45" t="s">
        <v>40</v>
      </c>
      <c r="O313" s="45" t="s">
        <v>40</v>
      </c>
      <c r="P313" s="25" t="s">
        <v>41</v>
      </c>
      <c r="Q313" s="86" t="s">
        <v>112</v>
      </c>
      <c r="R313" s="25" t="s">
        <v>1656</v>
      </c>
      <c r="S313" s="25" t="s">
        <v>44</v>
      </c>
      <c r="T313" s="55" t="n">
        <v>45658</v>
      </c>
      <c r="U313" s="25" t="s">
        <v>2366</v>
      </c>
    </row>
    <row r="314" customFormat="false" ht="13.5" hidden="false" customHeight="true" outlineLevel="0" collapsed="false">
      <c r="A314" s="22" t="s">
        <v>1636</v>
      </c>
      <c r="B314" s="23" t="n">
        <v>42000</v>
      </c>
      <c r="C314" s="23" t="n">
        <v>25200</v>
      </c>
      <c r="D314" s="85" t="n">
        <v>1</v>
      </c>
      <c r="E314" s="25" t="s">
        <v>1660</v>
      </c>
      <c r="F314" s="25" t="s">
        <v>31</v>
      </c>
      <c r="G314" s="45" t="s">
        <v>1667</v>
      </c>
      <c r="H314" s="45" t="s">
        <v>1662</v>
      </c>
      <c r="I314" s="45" t="s">
        <v>1663</v>
      </c>
      <c r="J314" s="45" t="s">
        <v>1664</v>
      </c>
      <c r="K314" s="45" t="s">
        <v>1665</v>
      </c>
      <c r="L314" s="45" t="s">
        <v>1643</v>
      </c>
      <c r="M314" s="45" t="s">
        <v>40</v>
      </c>
      <c r="N314" s="45" t="s">
        <v>40</v>
      </c>
      <c r="O314" s="45" t="s">
        <v>40</v>
      </c>
      <c r="P314" s="25" t="s">
        <v>41</v>
      </c>
      <c r="Q314" s="86" t="s">
        <v>112</v>
      </c>
      <c r="R314" s="25" t="s">
        <v>1656</v>
      </c>
      <c r="S314" s="25" t="s">
        <v>44</v>
      </c>
      <c r="T314" s="55" t="n">
        <v>45658</v>
      </c>
      <c r="U314" s="25" t="s">
        <v>2367</v>
      </c>
    </row>
    <row r="315" customFormat="false" ht="13.5" hidden="false" customHeight="true" outlineLevel="0" collapsed="false">
      <c r="A315" s="22" t="s">
        <v>1636</v>
      </c>
      <c r="B315" s="23" t="n">
        <v>33600</v>
      </c>
      <c r="C315" s="23" t="n">
        <v>0</v>
      </c>
      <c r="D315" s="85" t="n">
        <v>3</v>
      </c>
      <c r="E315" s="25" t="s">
        <v>1660</v>
      </c>
      <c r="F315" s="25" t="s">
        <v>31</v>
      </c>
      <c r="G315" s="45" t="s">
        <v>1668</v>
      </c>
      <c r="H315" s="45" t="s">
        <v>1662</v>
      </c>
      <c r="I315" s="45" t="s">
        <v>1663</v>
      </c>
      <c r="J315" s="45" t="s">
        <v>1664</v>
      </c>
      <c r="K315" s="45" t="s">
        <v>1665</v>
      </c>
      <c r="L315" s="45" t="s">
        <v>1643</v>
      </c>
      <c r="M315" s="45" t="s">
        <v>40</v>
      </c>
      <c r="N315" s="45" t="s">
        <v>40</v>
      </c>
      <c r="O315" s="45" t="s">
        <v>40</v>
      </c>
      <c r="P315" s="25" t="s">
        <v>41</v>
      </c>
      <c r="Q315" s="86" t="s">
        <v>112</v>
      </c>
      <c r="R315" s="25" t="s">
        <v>1656</v>
      </c>
      <c r="S315" s="25" t="s">
        <v>44</v>
      </c>
      <c r="T315" s="55" t="n">
        <v>45658</v>
      </c>
      <c r="U315" s="25" t="s">
        <v>2368</v>
      </c>
    </row>
    <row r="316" customFormat="false" ht="13.5" hidden="false" customHeight="true" outlineLevel="0" collapsed="false">
      <c r="A316" s="22" t="s">
        <v>1636</v>
      </c>
      <c r="B316" s="23" t="n">
        <v>0</v>
      </c>
      <c r="C316" s="23" t="n">
        <v>200000</v>
      </c>
      <c r="D316" s="85" t="n">
        <v>1</v>
      </c>
      <c r="E316" s="25" t="s">
        <v>1669</v>
      </c>
      <c r="F316" s="25" t="s">
        <v>144</v>
      </c>
      <c r="G316" s="45" t="s">
        <v>1670</v>
      </c>
      <c r="H316" s="45" t="s">
        <v>1671</v>
      </c>
      <c r="I316" s="45" t="s">
        <v>1672</v>
      </c>
      <c r="J316" s="45" t="s">
        <v>1673</v>
      </c>
      <c r="K316" s="45" t="s">
        <v>1674</v>
      </c>
      <c r="L316" s="45" t="s">
        <v>1675</v>
      </c>
      <c r="M316" s="45" t="s">
        <v>1676</v>
      </c>
      <c r="N316" s="45" t="s">
        <v>40</v>
      </c>
      <c r="O316" s="45" t="s">
        <v>40</v>
      </c>
      <c r="P316" s="25" t="s">
        <v>41</v>
      </c>
      <c r="Q316" s="86" t="s">
        <v>112</v>
      </c>
      <c r="R316" s="25" t="s">
        <v>43</v>
      </c>
      <c r="S316" s="25" t="s">
        <v>44</v>
      </c>
      <c r="T316" s="55" t="n">
        <v>45870</v>
      </c>
      <c r="U316" s="25" t="s">
        <v>2369</v>
      </c>
    </row>
    <row r="317" customFormat="false" ht="13.5" hidden="false" customHeight="true" outlineLevel="0" collapsed="false">
      <c r="A317" s="22" t="s">
        <v>1636</v>
      </c>
      <c r="B317" s="23" t="n">
        <v>0</v>
      </c>
      <c r="C317" s="23" t="n">
        <v>150000</v>
      </c>
      <c r="D317" s="85" t="n">
        <v>1</v>
      </c>
      <c r="E317" s="25" t="s">
        <v>1669</v>
      </c>
      <c r="F317" s="25" t="s">
        <v>267</v>
      </c>
      <c r="G317" s="45" t="s">
        <v>1677</v>
      </c>
      <c r="H317" s="45" t="s">
        <v>1671</v>
      </c>
      <c r="I317" s="45" t="s">
        <v>1672</v>
      </c>
      <c r="J317" s="45" t="s">
        <v>1673</v>
      </c>
      <c r="K317" s="45" t="s">
        <v>1674</v>
      </c>
      <c r="L317" s="45" t="s">
        <v>1675</v>
      </c>
      <c r="M317" s="45" t="s">
        <v>1676</v>
      </c>
      <c r="N317" s="45" t="s">
        <v>1678</v>
      </c>
      <c r="O317" s="45" t="s">
        <v>40</v>
      </c>
      <c r="P317" s="25" t="s">
        <v>276</v>
      </c>
      <c r="Q317" s="86" t="s">
        <v>112</v>
      </c>
      <c r="R317" s="25" t="s">
        <v>2094</v>
      </c>
      <c r="S317" s="25" t="s">
        <v>44</v>
      </c>
      <c r="T317" s="55" t="n">
        <v>45870</v>
      </c>
      <c r="U317" s="25" t="s">
        <v>2370</v>
      </c>
    </row>
    <row r="318" customFormat="false" ht="13.5" hidden="false" customHeight="true" outlineLevel="0" collapsed="false">
      <c r="A318" s="22" t="s">
        <v>1636</v>
      </c>
      <c r="B318" s="23" t="n">
        <v>0</v>
      </c>
      <c r="C318" s="23" t="n">
        <v>150000</v>
      </c>
      <c r="D318" s="85" t="n">
        <v>1</v>
      </c>
      <c r="E318" s="25" t="s">
        <v>1669</v>
      </c>
      <c r="F318" s="25" t="s">
        <v>46</v>
      </c>
      <c r="G318" s="45" t="s">
        <v>1679</v>
      </c>
      <c r="H318" s="45" t="s">
        <v>1671</v>
      </c>
      <c r="I318" s="45" t="s">
        <v>1672</v>
      </c>
      <c r="J318" s="45" t="s">
        <v>1673</v>
      </c>
      <c r="K318" s="45" t="s">
        <v>1674</v>
      </c>
      <c r="L318" s="45" t="s">
        <v>1675</v>
      </c>
      <c r="M318" s="45" t="s">
        <v>1676</v>
      </c>
      <c r="N318" s="45" t="s">
        <v>40</v>
      </c>
      <c r="O318" s="45" t="s">
        <v>40</v>
      </c>
      <c r="P318" s="25" t="s">
        <v>41</v>
      </c>
      <c r="Q318" s="86" t="s">
        <v>112</v>
      </c>
      <c r="R318" s="25" t="s">
        <v>43</v>
      </c>
      <c r="S318" s="25" t="s">
        <v>44</v>
      </c>
      <c r="T318" s="55" t="n">
        <v>45870</v>
      </c>
      <c r="U318" s="25" t="s">
        <v>2371</v>
      </c>
    </row>
    <row r="319" customFormat="false" ht="13.5" hidden="false" customHeight="true" outlineLevel="0" collapsed="false">
      <c r="A319" s="22" t="s">
        <v>1636</v>
      </c>
      <c r="B319" s="23" t="n">
        <v>0</v>
      </c>
      <c r="C319" s="23" t="n">
        <v>50000</v>
      </c>
      <c r="D319" s="85" t="n">
        <v>1</v>
      </c>
      <c r="E319" s="25" t="s">
        <v>1680</v>
      </c>
      <c r="F319" s="25" t="s">
        <v>46</v>
      </c>
      <c r="G319" s="45" t="s">
        <v>1681</v>
      </c>
      <c r="H319" s="45" t="s">
        <v>1682</v>
      </c>
      <c r="I319" s="45" t="s">
        <v>1683</v>
      </c>
      <c r="J319" s="45" t="s">
        <v>1684</v>
      </c>
      <c r="K319" s="45" t="s">
        <v>1685</v>
      </c>
      <c r="L319" s="45" t="s">
        <v>1686</v>
      </c>
      <c r="M319" s="45" t="s">
        <v>1687</v>
      </c>
      <c r="N319" s="45" t="s">
        <v>40</v>
      </c>
      <c r="O319" s="45" t="s">
        <v>40</v>
      </c>
      <c r="P319" s="25" t="s">
        <v>41</v>
      </c>
      <c r="Q319" s="86" t="s">
        <v>112</v>
      </c>
      <c r="R319" s="25" t="s">
        <v>43</v>
      </c>
      <c r="S319" s="25" t="s">
        <v>44</v>
      </c>
      <c r="T319" s="55" t="n">
        <v>45658</v>
      </c>
      <c r="U319" s="25" t="s">
        <v>2372</v>
      </c>
    </row>
    <row r="320" customFormat="false" ht="13.5" hidden="false" customHeight="true" outlineLevel="0" collapsed="false">
      <c r="A320" s="22" t="s">
        <v>1636</v>
      </c>
      <c r="B320" s="23" t="n">
        <v>0</v>
      </c>
      <c r="C320" s="23" t="n">
        <v>655200</v>
      </c>
      <c r="D320" s="85" t="n">
        <v>1</v>
      </c>
      <c r="E320" s="25" t="s">
        <v>1688</v>
      </c>
      <c r="F320" s="25" t="s">
        <v>31</v>
      </c>
      <c r="G320" s="45" t="s">
        <v>1689</v>
      </c>
      <c r="H320" s="45" t="s">
        <v>1690</v>
      </c>
      <c r="I320" s="45" t="s">
        <v>1663</v>
      </c>
      <c r="J320" s="45" t="s">
        <v>1691</v>
      </c>
      <c r="K320" s="45" t="s">
        <v>1692</v>
      </c>
      <c r="L320" s="45" t="s">
        <v>1675</v>
      </c>
      <c r="M320" s="45" t="s">
        <v>1693</v>
      </c>
      <c r="N320" s="45" t="s">
        <v>1694</v>
      </c>
      <c r="O320" s="45" t="s">
        <v>40</v>
      </c>
      <c r="P320" s="25" t="s">
        <v>41</v>
      </c>
      <c r="Q320" s="86" t="s">
        <v>112</v>
      </c>
      <c r="R320" s="25" t="s">
        <v>1656</v>
      </c>
      <c r="S320" s="25" t="s">
        <v>44</v>
      </c>
      <c r="T320" s="55" t="n">
        <v>45658</v>
      </c>
      <c r="U320" s="25" t="s">
        <v>2373</v>
      </c>
    </row>
    <row r="321" customFormat="false" ht="13.5" hidden="false" customHeight="true" outlineLevel="0" collapsed="false">
      <c r="A321" s="22" t="s">
        <v>1636</v>
      </c>
      <c r="B321" s="23" t="n">
        <v>0</v>
      </c>
      <c r="C321" s="23" t="n">
        <v>327600</v>
      </c>
      <c r="D321" s="85" t="n">
        <v>1</v>
      </c>
      <c r="E321" s="25" t="s">
        <v>1688</v>
      </c>
      <c r="F321" s="25" t="s">
        <v>31</v>
      </c>
      <c r="G321" s="45" t="s">
        <v>1695</v>
      </c>
      <c r="H321" s="45" t="s">
        <v>1690</v>
      </c>
      <c r="I321" s="45" t="s">
        <v>1663</v>
      </c>
      <c r="J321" s="45" t="s">
        <v>1691</v>
      </c>
      <c r="K321" s="45" t="s">
        <v>1692</v>
      </c>
      <c r="L321" s="45" t="s">
        <v>1675</v>
      </c>
      <c r="M321" s="45" t="s">
        <v>1693</v>
      </c>
      <c r="N321" s="45" t="s">
        <v>1694</v>
      </c>
      <c r="O321" s="45" t="s">
        <v>40</v>
      </c>
      <c r="P321" s="25" t="s">
        <v>41</v>
      </c>
      <c r="Q321" s="86" t="s">
        <v>112</v>
      </c>
      <c r="R321" s="25" t="s">
        <v>43</v>
      </c>
      <c r="S321" s="25" t="s">
        <v>44</v>
      </c>
      <c r="T321" s="55" t="n">
        <v>45901</v>
      </c>
      <c r="U321" s="25" t="s">
        <v>2374</v>
      </c>
    </row>
    <row r="322" customFormat="false" ht="13.5" hidden="false" customHeight="true" outlineLevel="0" collapsed="false">
      <c r="A322" s="22" t="s">
        <v>1636</v>
      </c>
      <c r="B322" s="23" t="n">
        <v>0</v>
      </c>
      <c r="C322" s="23" t="n">
        <v>20000</v>
      </c>
      <c r="D322" s="85" t="n">
        <v>1</v>
      </c>
      <c r="E322" s="25" t="s">
        <v>1696</v>
      </c>
      <c r="F322" s="25" t="s">
        <v>194</v>
      </c>
      <c r="G322" s="45" t="s">
        <v>1697</v>
      </c>
      <c r="H322" s="45" t="s">
        <v>1698</v>
      </c>
      <c r="I322" s="45" t="s">
        <v>1699</v>
      </c>
      <c r="J322" s="45" t="s">
        <v>1700</v>
      </c>
      <c r="K322" s="45" t="s">
        <v>1701</v>
      </c>
      <c r="L322" s="45" t="s">
        <v>1675</v>
      </c>
      <c r="M322" s="45" t="s">
        <v>40</v>
      </c>
      <c r="N322" s="45" t="s">
        <v>1085</v>
      </c>
      <c r="O322" s="45" t="s">
        <v>40</v>
      </c>
      <c r="P322" s="25" t="s">
        <v>41</v>
      </c>
      <c r="Q322" s="86" t="s">
        <v>112</v>
      </c>
      <c r="R322" s="25" t="s">
        <v>43</v>
      </c>
      <c r="S322" s="25" t="s">
        <v>44</v>
      </c>
      <c r="T322" s="55" t="n">
        <v>45689</v>
      </c>
      <c r="U322" s="25" t="s">
        <v>2375</v>
      </c>
    </row>
    <row r="323" customFormat="false" ht="13.5" hidden="false" customHeight="true" outlineLevel="0" collapsed="false">
      <c r="A323" s="22" t="s">
        <v>1636</v>
      </c>
      <c r="B323" s="23" t="n">
        <v>0</v>
      </c>
      <c r="C323" s="23" t="n">
        <v>9200</v>
      </c>
      <c r="D323" s="85" t="n">
        <v>1</v>
      </c>
      <c r="E323" s="25" t="s">
        <v>1696</v>
      </c>
      <c r="F323" s="25" t="s">
        <v>163</v>
      </c>
      <c r="G323" s="45" t="s">
        <v>1697</v>
      </c>
      <c r="H323" s="45" t="s">
        <v>1702</v>
      </c>
      <c r="I323" s="45" t="s">
        <v>1699</v>
      </c>
      <c r="J323" s="45" t="s">
        <v>1700</v>
      </c>
      <c r="K323" s="45" t="s">
        <v>1701</v>
      </c>
      <c r="L323" s="45" t="s">
        <v>1675</v>
      </c>
      <c r="M323" s="45" t="s">
        <v>40</v>
      </c>
      <c r="N323" s="45" t="s">
        <v>1694</v>
      </c>
      <c r="O323" s="45" t="s">
        <v>40</v>
      </c>
      <c r="P323" s="25" t="s">
        <v>41</v>
      </c>
      <c r="Q323" s="86" t="s">
        <v>112</v>
      </c>
      <c r="R323" s="25" t="s">
        <v>43</v>
      </c>
      <c r="S323" s="25" t="s">
        <v>44</v>
      </c>
      <c r="T323" s="55" t="n">
        <v>45689</v>
      </c>
      <c r="U323" s="25" t="s">
        <v>2376</v>
      </c>
    </row>
    <row r="324" customFormat="false" ht="13.5" hidden="false" customHeight="true" outlineLevel="0" collapsed="false">
      <c r="A324" s="22" t="s">
        <v>1636</v>
      </c>
      <c r="B324" s="23" t="n">
        <v>0</v>
      </c>
      <c r="C324" s="23" t="n">
        <v>8400</v>
      </c>
      <c r="D324" s="85" t="n">
        <v>1</v>
      </c>
      <c r="E324" s="25" t="s">
        <v>1696</v>
      </c>
      <c r="F324" s="25" t="s">
        <v>31</v>
      </c>
      <c r="G324" s="45" t="s">
        <v>1703</v>
      </c>
      <c r="H324" s="45" t="s">
        <v>1702</v>
      </c>
      <c r="I324" s="45" t="s">
        <v>1699</v>
      </c>
      <c r="J324" s="45" t="s">
        <v>1700</v>
      </c>
      <c r="K324" s="45" t="s">
        <v>1701</v>
      </c>
      <c r="L324" s="45" t="s">
        <v>1675</v>
      </c>
      <c r="M324" s="45" t="s">
        <v>40</v>
      </c>
      <c r="N324" s="45" t="s">
        <v>40</v>
      </c>
      <c r="O324" s="45" t="s">
        <v>40</v>
      </c>
      <c r="P324" s="25" t="s">
        <v>41</v>
      </c>
      <c r="Q324" s="86" t="s">
        <v>112</v>
      </c>
      <c r="R324" s="25" t="s">
        <v>43</v>
      </c>
      <c r="S324" s="25" t="s">
        <v>44</v>
      </c>
      <c r="T324" s="55" t="n">
        <v>45689</v>
      </c>
      <c r="U324" s="25" t="s">
        <v>2377</v>
      </c>
    </row>
    <row r="325" customFormat="false" ht="13.5" hidden="false" customHeight="true" outlineLevel="0" collapsed="false">
      <c r="A325" s="22" t="s">
        <v>1636</v>
      </c>
      <c r="B325" s="23" t="n">
        <v>0</v>
      </c>
      <c r="C325" s="23" t="n">
        <v>1400</v>
      </c>
      <c r="D325" s="85" t="n">
        <v>1</v>
      </c>
      <c r="E325" s="25" t="s">
        <v>1696</v>
      </c>
      <c r="F325" s="25" t="s">
        <v>179</v>
      </c>
      <c r="G325" s="45" t="s">
        <v>1697</v>
      </c>
      <c r="H325" s="45" t="s">
        <v>1704</v>
      </c>
      <c r="I325" s="45" t="s">
        <v>1699</v>
      </c>
      <c r="J325" s="45" t="s">
        <v>1700</v>
      </c>
      <c r="K325" s="45" t="s">
        <v>1701</v>
      </c>
      <c r="L325" s="45" t="s">
        <v>1675</v>
      </c>
      <c r="M325" s="45" t="s">
        <v>40</v>
      </c>
      <c r="N325" s="45" t="s">
        <v>1694</v>
      </c>
      <c r="O325" s="45" t="s">
        <v>40</v>
      </c>
      <c r="P325" s="25" t="s">
        <v>41</v>
      </c>
      <c r="Q325" s="86" t="s">
        <v>112</v>
      </c>
      <c r="R325" s="25" t="s">
        <v>43</v>
      </c>
      <c r="S325" s="25" t="s">
        <v>44</v>
      </c>
      <c r="T325" s="55" t="n">
        <v>45689</v>
      </c>
      <c r="U325" s="25" t="s">
        <v>2378</v>
      </c>
    </row>
    <row r="326" customFormat="false" ht="13.5" hidden="false" customHeight="true" outlineLevel="0" collapsed="false">
      <c r="A326" s="22" t="s">
        <v>1636</v>
      </c>
      <c r="B326" s="23" t="n">
        <v>0</v>
      </c>
      <c r="C326" s="23" t="n">
        <v>6000</v>
      </c>
      <c r="D326" s="85" t="n">
        <v>1</v>
      </c>
      <c r="E326" s="25" t="s">
        <v>1705</v>
      </c>
      <c r="F326" s="25" t="s">
        <v>46</v>
      </c>
      <c r="G326" s="45" t="s">
        <v>1706</v>
      </c>
      <c r="H326" s="45" t="s">
        <v>1707</v>
      </c>
      <c r="I326" s="45" t="s">
        <v>1708</v>
      </c>
      <c r="J326" s="45" t="s">
        <v>1709</v>
      </c>
      <c r="K326" s="45" t="s">
        <v>1710</v>
      </c>
      <c r="L326" s="45" t="s">
        <v>1711</v>
      </c>
      <c r="M326" s="45" t="s">
        <v>1712</v>
      </c>
      <c r="N326" s="45" t="s">
        <v>40</v>
      </c>
      <c r="O326" s="45" t="s">
        <v>40</v>
      </c>
      <c r="P326" s="25" t="s">
        <v>41</v>
      </c>
      <c r="Q326" s="86" t="s">
        <v>112</v>
      </c>
      <c r="R326" s="25" t="s">
        <v>43</v>
      </c>
      <c r="S326" s="25" t="s">
        <v>44</v>
      </c>
      <c r="T326" s="55" t="n">
        <v>45658</v>
      </c>
      <c r="U326" s="25" t="s">
        <v>2379</v>
      </c>
    </row>
    <row r="327" customFormat="false" ht="13.5" hidden="false" customHeight="true" outlineLevel="0" collapsed="false">
      <c r="A327" s="22" t="s">
        <v>1636</v>
      </c>
      <c r="B327" s="23" t="n">
        <v>0</v>
      </c>
      <c r="C327" s="23" t="n">
        <v>25000</v>
      </c>
      <c r="D327" s="85" t="n">
        <v>1</v>
      </c>
      <c r="E327" s="25" t="s">
        <v>1713</v>
      </c>
      <c r="F327" s="25" t="s">
        <v>46</v>
      </c>
      <c r="G327" s="45" t="s">
        <v>1714</v>
      </c>
      <c r="H327" s="45" t="s">
        <v>1715</v>
      </c>
      <c r="I327" s="45" t="s">
        <v>1716</v>
      </c>
      <c r="J327" s="45" t="s">
        <v>1717</v>
      </c>
      <c r="K327" s="45" t="s">
        <v>1718</v>
      </c>
      <c r="L327" s="45" t="s">
        <v>1711</v>
      </c>
      <c r="M327" s="45" t="s">
        <v>1712</v>
      </c>
      <c r="N327" s="45" t="s">
        <v>40</v>
      </c>
      <c r="O327" s="45" t="s">
        <v>40</v>
      </c>
      <c r="P327" s="25" t="s">
        <v>41</v>
      </c>
      <c r="Q327" s="86" t="s">
        <v>112</v>
      </c>
      <c r="R327" s="25" t="s">
        <v>43</v>
      </c>
      <c r="S327" s="25" t="s">
        <v>44</v>
      </c>
      <c r="T327" s="55" t="n">
        <v>45658</v>
      </c>
      <c r="U327" s="25" t="s">
        <v>2380</v>
      </c>
    </row>
    <row r="328" customFormat="false" ht="13.5" hidden="false" customHeight="true" outlineLevel="0" collapsed="false">
      <c r="A328" s="22" t="s">
        <v>1636</v>
      </c>
      <c r="B328" s="23" t="n">
        <v>40000</v>
      </c>
      <c r="C328" s="23" t="n">
        <v>0</v>
      </c>
      <c r="D328" s="85" t="n">
        <v>1</v>
      </c>
      <c r="E328" s="25" t="s">
        <v>1719</v>
      </c>
      <c r="F328" s="25" t="s">
        <v>31</v>
      </c>
      <c r="G328" s="45" t="s">
        <v>1720</v>
      </c>
      <c r="H328" s="45" t="s">
        <v>1721</v>
      </c>
      <c r="I328" s="45" t="s">
        <v>1722</v>
      </c>
      <c r="J328" s="45" t="s">
        <v>1717</v>
      </c>
      <c r="K328" s="45" t="s">
        <v>1723</v>
      </c>
      <c r="L328" s="45" t="s">
        <v>1711</v>
      </c>
      <c r="M328" s="45" t="s">
        <v>1687</v>
      </c>
      <c r="N328" s="45" t="s">
        <v>40</v>
      </c>
      <c r="O328" s="45" t="s">
        <v>40</v>
      </c>
      <c r="P328" s="25" t="s">
        <v>41</v>
      </c>
      <c r="Q328" s="86" t="s">
        <v>112</v>
      </c>
      <c r="R328" s="25" t="s">
        <v>43</v>
      </c>
      <c r="S328" s="25" t="s">
        <v>44</v>
      </c>
      <c r="T328" s="55" t="n">
        <v>45658</v>
      </c>
      <c r="U328" s="25" t="s">
        <v>2381</v>
      </c>
    </row>
    <row r="329" customFormat="false" ht="13.5" hidden="false" customHeight="true" outlineLevel="0" collapsed="false">
      <c r="A329" s="22" t="s">
        <v>1636</v>
      </c>
      <c r="B329" s="23" t="n">
        <v>0</v>
      </c>
      <c r="C329" s="23" t="n">
        <v>40000</v>
      </c>
      <c r="D329" s="85" t="n">
        <v>1</v>
      </c>
      <c r="E329" s="25" t="s">
        <v>1724</v>
      </c>
      <c r="F329" s="25" t="s">
        <v>163</v>
      </c>
      <c r="G329" s="45" t="s">
        <v>990</v>
      </c>
      <c r="H329" s="45" t="s">
        <v>1725</v>
      </c>
      <c r="I329" s="45" t="s">
        <v>1726</v>
      </c>
      <c r="J329" s="45" t="s">
        <v>1727</v>
      </c>
      <c r="K329" s="45" t="s">
        <v>1728</v>
      </c>
      <c r="L329" s="45" t="s">
        <v>1686</v>
      </c>
      <c r="M329" s="45" t="s">
        <v>1729</v>
      </c>
      <c r="N329" s="45" t="s">
        <v>39</v>
      </c>
      <c r="O329" s="45" t="s">
        <v>40</v>
      </c>
      <c r="P329" s="25" t="s">
        <v>41</v>
      </c>
      <c r="Q329" s="86" t="s">
        <v>112</v>
      </c>
      <c r="R329" s="25" t="s">
        <v>43</v>
      </c>
      <c r="S329" s="25" t="s">
        <v>44</v>
      </c>
      <c r="T329" s="55" t="n">
        <v>45658</v>
      </c>
      <c r="U329" s="25" t="s">
        <v>2382</v>
      </c>
    </row>
    <row r="330" customFormat="false" ht="13.5" hidden="false" customHeight="true" outlineLevel="0" collapsed="false">
      <c r="A330" s="22" t="s">
        <v>1636</v>
      </c>
      <c r="B330" s="23" t="n">
        <v>0</v>
      </c>
      <c r="C330" s="23" t="n">
        <v>40000</v>
      </c>
      <c r="D330" s="85" t="n">
        <v>1</v>
      </c>
      <c r="E330" s="25" t="s">
        <v>1724</v>
      </c>
      <c r="F330" s="25" t="s">
        <v>179</v>
      </c>
      <c r="G330" s="45" t="s">
        <v>990</v>
      </c>
      <c r="H330" s="45" t="s">
        <v>1725</v>
      </c>
      <c r="I330" s="45" t="s">
        <v>1730</v>
      </c>
      <c r="J330" s="45" t="s">
        <v>1731</v>
      </c>
      <c r="K330" s="45" t="s">
        <v>1728</v>
      </c>
      <c r="L330" s="45" t="s">
        <v>1686</v>
      </c>
      <c r="M330" s="45" t="s">
        <v>1729</v>
      </c>
      <c r="N330" s="45" t="s">
        <v>40</v>
      </c>
      <c r="O330" s="45" t="s">
        <v>40</v>
      </c>
      <c r="P330" s="25" t="s">
        <v>41</v>
      </c>
      <c r="Q330" s="86" t="s">
        <v>112</v>
      </c>
      <c r="R330" s="25" t="s">
        <v>43</v>
      </c>
      <c r="S330" s="25" t="s">
        <v>44</v>
      </c>
      <c r="T330" s="55" t="n">
        <v>45658</v>
      </c>
      <c r="U330" s="25" t="s">
        <v>2383</v>
      </c>
    </row>
    <row r="331" customFormat="false" ht="13.5" hidden="false" customHeight="true" outlineLevel="0" collapsed="false">
      <c r="A331" s="22" t="s">
        <v>1636</v>
      </c>
      <c r="B331" s="23" t="n">
        <v>0</v>
      </c>
      <c r="C331" s="23" t="n">
        <v>10000</v>
      </c>
      <c r="D331" s="85" t="n">
        <v>1</v>
      </c>
      <c r="E331" s="25" t="s">
        <v>1724</v>
      </c>
      <c r="F331" s="25" t="s">
        <v>46</v>
      </c>
      <c r="G331" s="45" t="s">
        <v>1732</v>
      </c>
      <c r="H331" s="45" t="s">
        <v>1725</v>
      </c>
      <c r="I331" s="45" t="s">
        <v>1733</v>
      </c>
      <c r="J331" s="45" t="s">
        <v>1734</v>
      </c>
      <c r="K331" s="45" t="s">
        <v>1728</v>
      </c>
      <c r="L331" s="45" t="s">
        <v>1686</v>
      </c>
      <c r="M331" s="45" t="s">
        <v>1729</v>
      </c>
      <c r="N331" s="45" t="s">
        <v>1085</v>
      </c>
      <c r="O331" s="45" t="s">
        <v>40</v>
      </c>
      <c r="P331" s="25" t="s">
        <v>41</v>
      </c>
      <c r="Q331" s="86" t="s">
        <v>112</v>
      </c>
      <c r="R331" s="25" t="s">
        <v>43</v>
      </c>
      <c r="S331" s="25" t="s">
        <v>44</v>
      </c>
      <c r="T331" s="55" t="n">
        <v>45658</v>
      </c>
      <c r="U331" s="25" t="s">
        <v>2384</v>
      </c>
    </row>
    <row r="332" customFormat="false" ht="13.5" hidden="false" customHeight="true" outlineLevel="0" collapsed="false">
      <c r="A332" s="22" t="s">
        <v>1636</v>
      </c>
      <c r="B332" s="23" t="n">
        <v>24000</v>
      </c>
      <c r="C332" s="23" t="n">
        <v>0</v>
      </c>
      <c r="D332" s="85" t="n">
        <v>3</v>
      </c>
      <c r="E332" s="25" t="s">
        <v>1724</v>
      </c>
      <c r="F332" s="25" t="s">
        <v>31</v>
      </c>
      <c r="G332" s="45" t="s">
        <v>1735</v>
      </c>
      <c r="H332" s="45" t="s">
        <v>1725</v>
      </c>
      <c r="I332" s="45" t="s">
        <v>1736</v>
      </c>
      <c r="J332" s="45" t="s">
        <v>1737</v>
      </c>
      <c r="K332" s="45" t="s">
        <v>1728</v>
      </c>
      <c r="L332" s="45" t="s">
        <v>1686</v>
      </c>
      <c r="M332" s="45" t="s">
        <v>1729</v>
      </c>
      <c r="N332" s="45" t="s">
        <v>1085</v>
      </c>
      <c r="O332" s="45" t="s">
        <v>40</v>
      </c>
      <c r="P332" s="25" t="s">
        <v>41</v>
      </c>
      <c r="Q332" s="86" t="s">
        <v>112</v>
      </c>
      <c r="R332" s="25" t="s">
        <v>43</v>
      </c>
      <c r="S332" s="25" t="s">
        <v>44</v>
      </c>
      <c r="T332" s="55" t="n">
        <v>45658</v>
      </c>
      <c r="U332" s="25" t="s">
        <v>2385</v>
      </c>
    </row>
    <row r="333" customFormat="false" ht="13.5" hidden="false" customHeight="true" outlineLevel="0" collapsed="false">
      <c r="A333" s="22" t="s">
        <v>1636</v>
      </c>
      <c r="B333" s="23" t="n">
        <v>0</v>
      </c>
      <c r="C333" s="23" t="n">
        <v>717900</v>
      </c>
      <c r="D333" s="85" t="n">
        <v>1</v>
      </c>
      <c r="E333" s="25" t="s">
        <v>1738</v>
      </c>
      <c r="F333" s="25" t="s">
        <v>31</v>
      </c>
      <c r="G333" s="45" t="s">
        <v>1739</v>
      </c>
      <c r="H333" s="45" t="s">
        <v>1740</v>
      </c>
      <c r="I333" s="45" t="s">
        <v>1741</v>
      </c>
      <c r="J333" s="45" t="s">
        <v>1742</v>
      </c>
      <c r="K333" s="45" t="s">
        <v>1743</v>
      </c>
      <c r="L333" s="45" t="s">
        <v>1744</v>
      </c>
      <c r="M333" s="45" t="s">
        <v>1676</v>
      </c>
      <c r="N333" s="45" t="s">
        <v>1745</v>
      </c>
      <c r="O333" s="45" t="s">
        <v>40</v>
      </c>
      <c r="P333" s="25" t="s">
        <v>41</v>
      </c>
      <c r="Q333" s="86" t="s">
        <v>112</v>
      </c>
      <c r="R333" s="25" t="s">
        <v>43</v>
      </c>
      <c r="S333" s="25" t="s">
        <v>136</v>
      </c>
      <c r="T333" s="55" t="n">
        <v>45658</v>
      </c>
      <c r="U333" s="25" t="s">
        <v>2386</v>
      </c>
    </row>
    <row r="334" customFormat="false" ht="13.5" hidden="false" customHeight="true" outlineLevel="0" collapsed="false">
      <c r="A334" s="22" t="s">
        <v>1636</v>
      </c>
      <c r="B334" s="23" t="n">
        <v>172000</v>
      </c>
      <c r="C334" s="23" t="n">
        <v>0</v>
      </c>
      <c r="D334" s="85" t="n">
        <v>1</v>
      </c>
      <c r="E334" s="25" t="s">
        <v>1747</v>
      </c>
      <c r="F334" s="25" t="s">
        <v>144</v>
      </c>
      <c r="G334" s="45" t="s">
        <v>1748</v>
      </c>
      <c r="H334" s="45" t="s">
        <v>1749</v>
      </c>
      <c r="I334" s="45" t="s">
        <v>1672</v>
      </c>
      <c r="J334" s="45" t="s">
        <v>1750</v>
      </c>
      <c r="K334" s="45" t="s">
        <v>1674</v>
      </c>
      <c r="L334" s="45" t="s">
        <v>1711</v>
      </c>
      <c r="M334" s="45" t="s">
        <v>1687</v>
      </c>
      <c r="N334" s="45" t="s">
        <v>40</v>
      </c>
      <c r="O334" s="45" t="s">
        <v>40</v>
      </c>
      <c r="P334" s="25" t="s">
        <v>276</v>
      </c>
      <c r="Q334" s="86" t="s">
        <v>112</v>
      </c>
      <c r="R334" s="25" t="s">
        <v>43</v>
      </c>
      <c r="S334" s="25" t="s">
        <v>44</v>
      </c>
      <c r="T334" s="55" t="n">
        <v>45658</v>
      </c>
      <c r="U334" s="25" t="s">
        <v>2387</v>
      </c>
    </row>
    <row r="335" customFormat="false" ht="13.5" hidden="false" customHeight="true" outlineLevel="0" collapsed="false">
      <c r="A335" s="22" t="s">
        <v>1636</v>
      </c>
      <c r="B335" s="23" t="n">
        <v>172000</v>
      </c>
      <c r="C335" s="23" t="n">
        <v>0</v>
      </c>
      <c r="D335" s="85" t="n">
        <v>1</v>
      </c>
      <c r="E335" s="25" t="s">
        <v>1747</v>
      </c>
      <c r="F335" s="25" t="s">
        <v>267</v>
      </c>
      <c r="G335" s="45" t="s">
        <v>1748</v>
      </c>
      <c r="H335" s="45" t="s">
        <v>1749</v>
      </c>
      <c r="I335" s="45" t="s">
        <v>1672</v>
      </c>
      <c r="J335" s="45" t="s">
        <v>1750</v>
      </c>
      <c r="K335" s="45" t="s">
        <v>1674</v>
      </c>
      <c r="L335" s="45" t="s">
        <v>1711</v>
      </c>
      <c r="M335" s="45" t="s">
        <v>1687</v>
      </c>
      <c r="N335" s="45" t="s">
        <v>40</v>
      </c>
      <c r="O335" s="45" t="s">
        <v>40</v>
      </c>
      <c r="P335" s="25" t="s">
        <v>41</v>
      </c>
      <c r="Q335" s="86" t="s">
        <v>112</v>
      </c>
      <c r="R335" s="25" t="s">
        <v>43</v>
      </c>
      <c r="S335" s="25" t="s">
        <v>44</v>
      </c>
      <c r="T335" s="55" t="n">
        <v>45658</v>
      </c>
      <c r="U335" s="25" t="s">
        <v>2388</v>
      </c>
    </row>
    <row r="336" customFormat="false" ht="13.5" hidden="false" customHeight="true" outlineLevel="0" collapsed="false">
      <c r="A336" s="22" t="s">
        <v>1636</v>
      </c>
      <c r="B336" s="23" t="n">
        <v>0</v>
      </c>
      <c r="C336" s="23" t="n">
        <v>5000</v>
      </c>
      <c r="D336" s="85" t="n">
        <v>1</v>
      </c>
      <c r="E336" s="25" t="s">
        <v>1751</v>
      </c>
      <c r="F336" s="25" t="s">
        <v>179</v>
      </c>
      <c r="G336" s="45" t="s">
        <v>1752</v>
      </c>
      <c r="H336" s="45" t="s">
        <v>1753</v>
      </c>
      <c r="I336" s="45" t="s">
        <v>1754</v>
      </c>
      <c r="J336" s="45" t="s">
        <v>1755</v>
      </c>
      <c r="K336" s="45" t="s">
        <v>1756</v>
      </c>
      <c r="L336" s="45" t="s">
        <v>1757</v>
      </c>
      <c r="M336" s="45" t="s">
        <v>40</v>
      </c>
      <c r="N336" s="45" t="s">
        <v>1758</v>
      </c>
      <c r="O336" s="45" t="s">
        <v>40</v>
      </c>
      <c r="P336" s="25" t="s">
        <v>41</v>
      </c>
      <c r="Q336" s="86" t="s">
        <v>112</v>
      </c>
      <c r="R336" s="25" t="s">
        <v>43</v>
      </c>
      <c r="S336" s="25" t="s">
        <v>44</v>
      </c>
      <c r="T336" s="55" t="n">
        <v>45658</v>
      </c>
      <c r="U336" s="25" t="s">
        <v>2389</v>
      </c>
    </row>
    <row r="337" customFormat="false" ht="13.5" hidden="false" customHeight="true" outlineLevel="0" collapsed="false">
      <c r="A337" s="22" t="s">
        <v>1636</v>
      </c>
      <c r="B337" s="23" t="n">
        <v>0</v>
      </c>
      <c r="C337" s="23" t="n">
        <v>2500</v>
      </c>
      <c r="D337" s="85" t="n">
        <v>1</v>
      </c>
      <c r="E337" s="25" t="s">
        <v>1751</v>
      </c>
      <c r="F337" s="25" t="s">
        <v>194</v>
      </c>
      <c r="G337" s="45" t="s">
        <v>1752</v>
      </c>
      <c r="H337" s="45" t="s">
        <v>1753</v>
      </c>
      <c r="I337" s="45" t="s">
        <v>1754</v>
      </c>
      <c r="J337" s="45" t="s">
        <v>1755</v>
      </c>
      <c r="K337" s="45" t="s">
        <v>1756</v>
      </c>
      <c r="L337" s="45" t="s">
        <v>1757</v>
      </c>
      <c r="M337" s="45" t="s">
        <v>40</v>
      </c>
      <c r="N337" s="45" t="s">
        <v>1758</v>
      </c>
      <c r="O337" s="45" t="s">
        <v>40</v>
      </c>
      <c r="P337" s="25" t="s">
        <v>41</v>
      </c>
      <c r="Q337" s="86" t="s">
        <v>112</v>
      </c>
      <c r="R337" s="25" t="s">
        <v>43</v>
      </c>
      <c r="S337" s="25" t="s">
        <v>44</v>
      </c>
      <c r="T337" s="55" t="n">
        <v>45658</v>
      </c>
      <c r="U337" s="25" t="s">
        <v>2390</v>
      </c>
    </row>
    <row r="338" customFormat="false" ht="13.5" hidden="false" customHeight="true" outlineLevel="0" collapsed="false">
      <c r="A338" s="22" t="s">
        <v>1636</v>
      </c>
      <c r="B338" s="23" t="n">
        <v>0</v>
      </c>
      <c r="C338" s="23" t="n">
        <v>2500</v>
      </c>
      <c r="D338" s="85" t="n">
        <v>1</v>
      </c>
      <c r="E338" s="87" t="s">
        <v>1751</v>
      </c>
      <c r="F338" s="25" t="s">
        <v>163</v>
      </c>
      <c r="G338" s="45" t="s">
        <v>1752</v>
      </c>
      <c r="H338" s="45" t="s">
        <v>1753</v>
      </c>
      <c r="I338" s="45" t="s">
        <v>1754</v>
      </c>
      <c r="J338" s="45" t="s">
        <v>1755</v>
      </c>
      <c r="K338" s="45" t="s">
        <v>1756</v>
      </c>
      <c r="L338" s="45" t="s">
        <v>1757</v>
      </c>
      <c r="M338" s="45" t="s">
        <v>40</v>
      </c>
      <c r="N338" s="45" t="s">
        <v>1758</v>
      </c>
      <c r="O338" s="45" t="s">
        <v>40</v>
      </c>
      <c r="P338" s="25" t="s">
        <v>41</v>
      </c>
      <c r="Q338" s="86" t="s">
        <v>112</v>
      </c>
      <c r="R338" s="25" t="s">
        <v>43</v>
      </c>
      <c r="S338" s="25" t="s">
        <v>44</v>
      </c>
      <c r="T338" s="55" t="n">
        <v>45658</v>
      </c>
      <c r="U338" s="25" t="s">
        <v>2391</v>
      </c>
    </row>
    <row r="339" customFormat="false" ht="13.5" hidden="false" customHeight="true" outlineLevel="0" collapsed="false">
      <c r="A339" s="22" t="s">
        <v>1636</v>
      </c>
      <c r="B339" s="23" t="n">
        <v>0</v>
      </c>
      <c r="C339" s="23" t="n">
        <v>2500</v>
      </c>
      <c r="D339" s="85" t="n">
        <v>1</v>
      </c>
      <c r="E339" s="25" t="s">
        <v>1751</v>
      </c>
      <c r="F339" s="25" t="s">
        <v>194</v>
      </c>
      <c r="G339" s="45" t="s">
        <v>1759</v>
      </c>
      <c r="H339" s="45" t="s">
        <v>1760</v>
      </c>
      <c r="I339" s="45" t="s">
        <v>1761</v>
      </c>
      <c r="J339" s="45" t="s">
        <v>1762</v>
      </c>
      <c r="K339" s="45" t="s">
        <v>1756</v>
      </c>
      <c r="L339" s="45" t="s">
        <v>1757</v>
      </c>
      <c r="M339" s="45" t="s">
        <v>40</v>
      </c>
      <c r="N339" s="45" t="s">
        <v>1763</v>
      </c>
      <c r="O339" s="45" t="s">
        <v>40</v>
      </c>
      <c r="P339" s="25" t="s">
        <v>41</v>
      </c>
      <c r="Q339" s="86" t="s">
        <v>112</v>
      </c>
      <c r="R339" s="25" t="s">
        <v>43</v>
      </c>
      <c r="S339" s="25" t="s">
        <v>44</v>
      </c>
      <c r="T339" s="55" t="n">
        <v>45658</v>
      </c>
      <c r="U339" s="25" t="s">
        <v>2392</v>
      </c>
    </row>
    <row r="340" customFormat="false" ht="13.5" hidden="false" customHeight="true" outlineLevel="0" collapsed="false">
      <c r="A340" s="22" t="s">
        <v>1636</v>
      </c>
      <c r="B340" s="23" t="n">
        <v>0</v>
      </c>
      <c r="C340" s="23" t="n">
        <v>2500</v>
      </c>
      <c r="D340" s="85" t="n">
        <v>1</v>
      </c>
      <c r="E340" s="25" t="s">
        <v>1751</v>
      </c>
      <c r="F340" s="25" t="s">
        <v>163</v>
      </c>
      <c r="G340" s="45" t="s">
        <v>1759</v>
      </c>
      <c r="H340" s="45" t="s">
        <v>1760</v>
      </c>
      <c r="I340" s="45" t="s">
        <v>1761</v>
      </c>
      <c r="J340" s="45" t="s">
        <v>1762</v>
      </c>
      <c r="K340" s="45" t="s">
        <v>1756</v>
      </c>
      <c r="L340" s="45" t="s">
        <v>1757</v>
      </c>
      <c r="M340" s="45" t="s">
        <v>40</v>
      </c>
      <c r="N340" s="45" t="s">
        <v>1763</v>
      </c>
      <c r="O340" s="45" t="s">
        <v>40</v>
      </c>
      <c r="P340" s="25" t="s">
        <v>41</v>
      </c>
      <c r="Q340" s="86" t="s">
        <v>112</v>
      </c>
      <c r="R340" s="25" t="s">
        <v>43</v>
      </c>
      <c r="S340" s="25" t="s">
        <v>44</v>
      </c>
      <c r="T340" s="55" t="n">
        <v>45658</v>
      </c>
      <c r="U340" s="25" t="s">
        <v>2393</v>
      </c>
    </row>
    <row r="341" customFormat="false" ht="13.5" hidden="false" customHeight="true" outlineLevel="0" collapsed="false">
      <c r="A341" s="22" t="s">
        <v>1636</v>
      </c>
      <c r="B341" s="23" t="n">
        <v>92400</v>
      </c>
      <c r="C341" s="23" t="n">
        <v>40000</v>
      </c>
      <c r="D341" s="85" t="n">
        <v>3</v>
      </c>
      <c r="E341" s="25" t="s">
        <v>1764</v>
      </c>
      <c r="F341" s="25" t="s">
        <v>31</v>
      </c>
      <c r="G341" s="45" t="s">
        <v>964</v>
      </c>
      <c r="H341" s="45" t="s">
        <v>965</v>
      </c>
      <c r="I341" s="45" t="s">
        <v>966</v>
      </c>
      <c r="J341" s="45" t="s">
        <v>967</v>
      </c>
      <c r="K341" s="45" t="s">
        <v>968</v>
      </c>
      <c r="L341" s="45" t="s">
        <v>40</v>
      </c>
      <c r="M341" s="45" t="s">
        <v>40</v>
      </c>
      <c r="N341" s="45" t="s">
        <v>909</v>
      </c>
      <c r="O341" s="45" t="s">
        <v>40</v>
      </c>
      <c r="P341" s="25" t="s">
        <v>41</v>
      </c>
      <c r="Q341" s="86" t="s">
        <v>112</v>
      </c>
      <c r="R341" s="25" t="s">
        <v>43</v>
      </c>
      <c r="S341" s="25" t="s">
        <v>44</v>
      </c>
      <c r="T341" s="55" t="n">
        <v>45747</v>
      </c>
      <c r="U341" s="25" t="s">
        <v>2394</v>
      </c>
    </row>
    <row r="342" customFormat="false" ht="13.5" hidden="false" customHeight="true" outlineLevel="0" collapsed="false">
      <c r="A342" s="22" t="s">
        <v>1765</v>
      </c>
      <c r="B342" s="23" t="n">
        <v>0</v>
      </c>
      <c r="C342" s="23" t="n">
        <v>25000</v>
      </c>
      <c r="D342" s="85" t="n">
        <v>1</v>
      </c>
      <c r="E342" s="25" t="s">
        <v>1766</v>
      </c>
      <c r="F342" s="25" t="s">
        <v>163</v>
      </c>
      <c r="G342" s="45" t="s">
        <v>1767</v>
      </c>
      <c r="H342" s="45" t="s">
        <v>1768</v>
      </c>
      <c r="I342" s="45" t="s">
        <v>1769</v>
      </c>
      <c r="J342" s="45" t="s">
        <v>1770</v>
      </c>
      <c r="K342" s="45" t="s">
        <v>1771</v>
      </c>
      <c r="L342" s="45" t="s">
        <v>1772</v>
      </c>
      <c r="M342" s="45" t="s">
        <v>1773</v>
      </c>
      <c r="N342" s="45" t="s">
        <v>1774</v>
      </c>
      <c r="O342" s="45" t="s">
        <v>1775</v>
      </c>
      <c r="P342" s="25" t="s">
        <v>41</v>
      </c>
      <c r="Q342" s="86" t="s">
        <v>1776</v>
      </c>
      <c r="R342" s="25" t="s">
        <v>43</v>
      </c>
      <c r="S342" s="25" t="s">
        <v>44</v>
      </c>
      <c r="T342" s="55" t="n">
        <v>45659</v>
      </c>
      <c r="U342" s="25" t="s">
        <v>2395</v>
      </c>
    </row>
    <row r="343" customFormat="false" ht="13.5" hidden="false" customHeight="true" outlineLevel="0" collapsed="false">
      <c r="A343" s="22" t="s">
        <v>1765</v>
      </c>
      <c r="B343" s="23" t="n">
        <v>0</v>
      </c>
      <c r="C343" s="23" t="n">
        <v>10000</v>
      </c>
      <c r="D343" s="85" t="n">
        <v>1</v>
      </c>
      <c r="E343" s="25" t="s">
        <v>1766</v>
      </c>
      <c r="F343" s="25" t="s">
        <v>194</v>
      </c>
      <c r="G343" s="45" t="s">
        <v>1767</v>
      </c>
      <c r="H343" s="45" t="s">
        <v>1768</v>
      </c>
      <c r="I343" s="45" t="s">
        <v>1769</v>
      </c>
      <c r="J343" s="45" t="s">
        <v>1770</v>
      </c>
      <c r="K343" s="45" t="s">
        <v>1771</v>
      </c>
      <c r="L343" s="45" t="s">
        <v>1772</v>
      </c>
      <c r="M343" s="45" t="s">
        <v>1773</v>
      </c>
      <c r="N343" s="45" t="s">
        <v>1774</v>
      </c>
      <c r="O343" s="45" t="s">
        <v>1775</v>
      </c>
      <c r="P343" s="25" t="s">
        <v>41</v>
      </c>
      <c r="Q343" s="86" t="s">
        <v>1038</v>
      </c>
      <c r="R343" s="25" t="s">
        <v>43</v>
      </c>
      <c r="S343" s="25" t="s">
        <v>44</v>
      </c>
      <c r="T343" s="55" t="n">
        <v>45659</v>
      </c>
      <c r="U343" s="25" t="s">
        <v>2396</v>
      </c>
    </row>
    <row r="344" customFormat="false" ht="13.5" hidden="false" customHeight="true" outlineLevel="0" collapsed="false">
      <c r="A344" s="22" t="s">
        <v>1765</v>
      </c>
      <c r="B344" s="23" t="n">
        <v>0</v>
      </c>
      <c r="C344" s="23" t="n">
        <v>10000</v>
      </c>
      <c r="D344" s="85" t="n">
        <v>1</v>
      </c>
      <c r="E344" s="25" t="s">
        <v>1766</v>
      </c>
      <c r="F344" s="25" t="s">
        <v>179</v>
      </c>
      <c r="G344" s="45" t="s">
        <v>1767</v>
      </c>
      <c r="H344" s="45" t="s">
        <v>1768</v>
      </c>
      <c r="I344" s="45" t="s">
        <v>1769</v>
      </c>
      <c r="J344" s="45" t="s">
        <v>1770</v>
      </c>
      <c r="K344" s="45" t="s">
        <v>1771</v>
      </c>
      <c r="L344" s="45" t="s">
        <v>1772</v>
      </c>
      <c r="M344" s="45" t="s">
        <v>1773</v>
      </c>
      <c r="N344" s="45" t="s">
        <v>1774</v>
      </c>
      <c r="O344" s="45" t="s">
        <v>1775</v>
      </c>
      <c r="P344" s="25" t="s">
        <v>41</v>
      </c>
      <c r="Q344" s="86" t="s">
        <v>1777</v>
      </c>
      <c r="R344" s="25" t="s">
        <v>43</v>
      </c>
      <c r="S344" s="25" t="s">
        <v>44</v>
      </c>
      <c r="T344" s="55" t="n">
        <v>45659</v>
      </c>
      <c r="U344" s="25" t="s">
        <v>2397</v>
      </c>
    </row>
    <row r="345" customFormat="false" ht="13.5" hidden="false" customHeight="true" outlineLevel="0" collapsed="false">
      <c r="A345" s="22" t="s">
        <v>1765</v>
      </c>
      <c r="B345" s="23" t="n">
        <v>0</v>
      </c>
      <c r="C345" s="23" t="n">
        <v>5000</v>
      </c>
      <c r="D345" s="85" t="n">
        <v>1</v>
      </c>
      <c r="E345" s="25" t="s">
        <v>1778</v>
      </c>
      <c r="F345" s="25" t="s">
        <v>163</v>
      </c>
      <c r="G345" s="45" t="s">
        <v>1779</v>
      </c>
      <c r="H345" s="45" t="s">
        <v>1780</v>
      </c>
      <c r="I345" s="45" t="s">
        <v>1781</v>
      </c>
      <c r="J345" s="45" t="s">
        <v>1782</v>
      </c>
      <c r="K345" s="45" t="s">
        <v>1783</v>
      </c>
      <c r="L345" s="45" t="s">
        <v>1772</v>
      </c>
      <c r="M345" s="45" t="s">
        <v>1784</v>
      </c>
      <c r="N345" s="45" t="s">
        <v>1774</v>
      </c>
      <c r="O345" s="45" t="s">
        <v>1775</v>
      </c>
      <c r="P345" s="25" t="s">
        <v>41</v>
      </c>
      <c r="Q345" s="86" t="s">
        <v>1776</v>
      </c>
      <c r="R345" s="25" t="s">
        <v>43</v>
      </c>
      <c r="S345" s="25" t="s">
        <v>44</v>
      </c>
      <c r="T345" s="55" t="n">
        <v>45659</v>
      </c>
      <c r="U345" s="25" t="s">
        <v>2398</v>
      </c>
    </row>
    <row r="346" customFormat="false" ht="13.5" hidden="false" customHeight="true" outlineLevel="0" collapsed="false">
      <c r="A346" s="22" t="s">
        <v>1765</v>
      </c>
      <c r="B346" s="23" t="n">
        <v>0</v>
      </c>
      <c r="C346" s="23" t="n">
        <v>1500</v>
      </c>
      <c r="D346" s="85" t="n">
        <v>1</v>
      </c>
      <c r="E346" s="25" t="s">
        <v>1778</v>
      </c>
      <c r="F346" s="25" t="s">
        <v>194</v>
      </c>
      <c r="G346" s="45" t="s">
        <v>1779</v>
      </c>
      <c r="H346" s="45" t="s">
        <v>1780</v>
      </c>
      <c r="I346" s="45" t="s">
        <v>1781</v>
      </c>
      <c r="J346" s="45" t="s">
        <v>1782</v>
      </c>
      <c r="K346" s="45" t="s">
        <v>1783</v>
      </c>
      <c r="L346" s="45" t="s">
        <v>1772</v>
      </c>
      <c r="M346" s="45" t="s">
        <v>1784</v>
      </c>
      <c r="N346" s="45" t="s">
        <v>1774</v>
      </c>
      <c r="O346" s="45" t="s">
        <v>1775</v>
      </c>
      <c r="P346" s="25" t="s">
        <v>41</v>
      </c>
      <c r="Q346" s="86" t="s">
        <v>1038</v>
      </c>
      <c r="R346" s="25" t="s">
        <v>43</v>
      </c>
      <c r="S346" s="25" t="s">
        <v>44</v>
      </c>
      <c r="T346" s="55" t="n">
        <v>45659</v>
      </c>
      <c r="U346" s="25" t="s">
        <v>2399</v>
      </c>
    </row>
    <row r="347" customFormat="false" ht="13.5" hidden="false" customHeight="true" outlineLevel="0" collapsed="false">
      <c r="A347" s="22" t="s">
        <v>1765</v>
      </c>
      <c r="B347" s="23" t="n">
        <v>0</v>
      </c>
      <c r="C347" s="23" t="n">
        <v>2162.1</v>
      </c>
      <c r="D347" s="85" t="n">
        <v>1</v>
      </c>
      <c r="E347" s="25" t="s">
        <v>1785</v>
      </c>
      <c r="F347" s="25" t="s">
        <v>267</v>
      </c>
      <c r="G347" s="45" t="s">
        <v>1786</v>
      </c>
      <c r="H347" s="45" t="s">
        <v>1787</v>
      </c>
      <c r="I347" s="45" t="s">
        <v>1788</v>
      </c>
      <c r="J347" s="45" t="s">
        <v>1789</v>
      </c>
      <c r="K347" s="45" t="s">
        <v>1790</v>
      </c>
      <c r="L347" s="45" t="s">
        <v>1791</v>
      </c>
      <c r="M347" s="45" t="s">
        <v>1792</v>
      </c>
      <c r="N347" s="45" t="s">
        <v>40</v>
      </c>
      <c r="O347" s="45" t="s">
        <v>1775</v>
      </c>
      <c r="P347" s="25" t="s">
        <v>41</v>
      </c>
      <c r="Q347" s="86" t="s">
        <v>1793</v>
      </c>
      <c r="R347" s="25" t="s">
        <v>43</v>
      </c>
      <c r="S347" s="25" t="s">
        <v>44</v>
      </c>
      <c r="T347" s="55" t="n">
        <v>45659</v>
      </c>
      <c r="U347" s="25" t="s">
        <v>2400</v>
      </c>
    </row>
    <row r="348" customFormat="false" ht="13.5" hidden="false" customHeight="true" outlineLevel="0" collapsed="false">
      <c r="A348" s="22" t="s">
        <v>1765</v>
      </c>
      <c r="B348" s="23" t="n">
        <v>0</v>
      </c>
      <c r="C348" s="23" t="n">
        <v>4000</v>
      </c>
      <c r="D348" s="85" t="n">
        <v>1</v>
      </c>
      <c r="E348" s="25" t="s">
        <v>1794</v>
      </c>
      <c r="F348" s="25" t="s">
        <v>46</v>
      </c>
      <c r="G348" s="45" t="s">
        <v>1795</v>
      </c>
      <c r="H348" s="45" t="s">
        <v>1796</v>
      </c>
      <c r="I348" s="45" t="s">
        <v>1797</v>
      </c>
      <c r="J348" s="45" t="s">
        <v>1798</v>
      </c>
      <c r="K348" s="45" t="s">
        <v>1799</v>
      </c>
      <c r="L348" s="45" t="s">
        <v>1800</v>
      </c>
      <c r="M348" s="45" t="s">
        <v>1801</v>
      </c>
      <c r="N348" s="45" t="s">
        <v>40</v>
      </c>
      <c r="O348" s="45" t="s">
        <v>1775</v>
      </c>
      <c r="P348" s="25" t="s">
        <v>41</v>
      </c>
      <c r="Q348" s="86" t="s">
        <v>1793</v>
      </c>
      <c r="R348" s="25" t="s">
        <v>43</v>
      </c>
      <c r="S348" s="25" t="s">
        <v>44</v>
      </c>
      <c r="T348" s="55" t="n">
        <v>45659</v>
      </c>
      <c r="U348" s="25" t="s">
        <v>2401</v>
      </c>
    </row>
    <row r="349" customFormat="false" ht="13.5" hidden="false" customHeight="true" outlineLevel="0" collapsed="false">
      <c r="A349" s="22" t="s">
        <v>1765</v>
      </c>
      <c r="B349" s="23" t="n">
        <v>0</v>
      </c>
      <c r="C349" s="23" t="n">
        <v>6000</v>
      </c>
      <c r="D349" s="85" t="n">
        <v>1</v>
      </c>
      <c r="E349" s="25" t="s">
        <v>1802</v>
      </c>
      <c r="F349" s="25" t="s">
        <v>46</v>
      </c>
      <c r="G349" s="45" t="s">
        <v>1803</v>
      </c>
      <c r="H349" s="45" t="s">
        <v>1804</v>
      </c>
      <c r="I349" s="45" t="s">
        <v>1805</v>
      </c>
      <c r="J349" s="45" t="s">
        <v>1806</v>
      </c>
      <c r="K349" s="45" t="s">
        <v>1807</v>
      </c>
      <c r="L349" s="45" t="s">
        <v>1808</v>
      </c>
      <c r="M349" s="45" t="s">
        <v>40</v>
      </c>
      <c r="N349" s="45" t="s">
        <v>40</v>
      </c>
      <c r="O349" s="45" t="s">
        <v>1775</v>
      </c>
      <c r="P349" s="25" t="s">
        <v>41</v>
      </c>
      <c r="Q349" s="86" t="s">
        <v>1793</v>
      </c>
      <c r="R349" s="25" t="s">
        <v>43</v>
      </c>
      <c r="S349" s="25" t="s">
        <v>44</v>
      </c>
      <c r="T349" s="55" t="n">
        <v>45659</v>
      </c>
      <c r="U349" s="25" t="s">
        <v>2402</v>
      </c>
    </row>
    <row r="350" customFormat="false" ht="13.5" hidden="false" customHeight="true" outlineLevel="0" collapsed="false">
      <c r="A350" s="22" t="s">
        <v>1765</v>
      </c>
      <c r="B350" s="23" t="n">
        <v>0</v>
      </c>
      <c r="C350" s="23" t="n">
        <v>10000</v>
      </c>
      <c r="D350" s="85" t="n">
        <v>1</v>
      </c>
      <c r="E350" s="25" t="s">
        <v>1809</v>
      </c>
      <c r="F350" s="25" t="s">
        <v>194</v>
      </c>
      <c r="G350" s="45" t="s">
        <v>1810</v>
      </c>
      <c r="H350" s="45" t="s">
        <v>1811</v>
      </c>
      <c r="I350" s="45" t="s">
        <v>1812</v>
      </c>
      <c r="J350" s="45" t="s">
        <v>1813</v>
      </c>
      <c r="K350" s="45" t="s">
        <v>1814</v>
      </c>
      <c r="L350" s="45" t="s">
        <v>1815</v>
      </c>
      <c r="M350" s="45" t="s">
        <v>1816</v>
      </c>
      <c r="N350" s="45" t="s">
        <v>40</v>
      </c>
      <c r="O350" s="45" t="s">
        <v>1775</v>
      </c>
      <c r="P350" s="25" t="s">
        <v>41</v>
      </c>
      <c r="Q350" s="86" t="s">
        <v>1038</v>
      </c>
      <c r="R350" s="25" t="s">
        <v>43</v>
      </c>
      <c r="S350" s="25" t="s">
        <v>44</v>
      </c>
      <c r="T350" s="55" t="n">
        <v>45659</v>
      </c>
      <c r="U350" s="25" t="s">
        <v>2403</v>
      </c>
    </row>
    <row r="351" customFormat="false" ht="13.5" hidden="false" customHeight="true" outlineLevel="0" collapsed="false">
      <c r="A351" s="22" t="s">
        <v>1765</v>
      </c>
      <c r="B351" s="23" t="n">
        <v>0</v>
      </c>
      <c r="C351" s="23" t="n">
        <v>10000</v>
      </c>
      <c r="D351" s="85" t="n">
        <v>1</v>
      </c>
      <c r="E351" s="25" t="s">
        <v>1809</v>
      </c>
      <c r="F351" s="25" t="s">
        <v>179</v>
      </c>
      <c r="G351" s="45" t="s">
        <v>1810</v>
      </c>
      <c r="H351" s="45" t="s">
        <v>1811</v>
      </c>
      <c r="I351" s="45" t="s">
        <v>1812</v>
      </c>
      <c r="J351" s="45" t="s">
        <v>1813</v>
      </c>
      <c r="K351" s="45" t="s">
        <v>1814</v>
      </c>
      <c r="L351" s="45" t="s">
        <v>1815</v>
      </c>
      <c r="M351" s="45" t="s">
        <v>1816</v>
      </c>
      <c r="N351" s="45" t="s">
        <v>40</v>
      </c>
      <c r="O351" s="45" t="s">
        <v>1775</v>
      </c>
      <c r="P351" s="25" t="s">
        <v>41</v>
      </c>
      <c r="Q351" s="86" t="s">
        <v>1777</v>
      </c>
      <c r="R351" s="25" t="s">
        <v>43</v>
      </c>
      <c r="S351" s="25" t="s">
        <v>44</v>
      </c>
      <c r="T351" s="55" t="n">
        <v>45659</v>
      </c>
      <c r="U351" s="25" t="s">
        <v>2404</v>
      </c>
    </row>
    <row r="352" customFormat="false" ht="13.5" hidden="false" customHeight="true" outlineLevel="0" collapsed="false">
      <c r="A352" s="22" t="s">
        <v>1765</v>
      </c>
      <c r="B352" s="23" t="n">
        <v>15811.55</v>
      </c>
      <c r="C352" s="23" t="n">
        <v>9189.45</v>
      </c>
      <c r="D352" s="85" t="n">
        <v>1</v>
      </c>
      <c r="E352" s="25" t="s">
        <v>1809</v>
      </c>
      <c r="F352" s="25" t="s">
        <v>163</v>
      </c>
      <c r="G352" s="45" t="s">
        <v>1810</v>
      </c>
      <c r="H352" s="45" t="s">
        <v>1811</v>
      </c>
      <c r="I352" s="45" t="s">
        <v>1812</v>
      </c>
      <c r="J352" s="45" t="s">
        <v>1813</v>
      </c>
      <c r="K352" s="45" t="s">
        <v>1814</v>
      </c>
      <c r="L352" s="45" t="s">
        <v>1815</v>
      </c>
      <c r="M352" s="45" t="s">
        <v>1816</v>
      </c>
      <c r="N352" s="45" t="s">
        <v>40</v>
      </c>
      <c r="O352" s="45" t="s">
        <v>1775</v>
      </c>
      <c r="P352" s="25" t="s">
        <v>41</v>
      </c>
      <c r="Q352" s="86" t="s">
        <v>1776</v>
      </c>
      <c r="R352" s="25" t="s">
        <v>43</v>
      </c>
      <c r="S352" s="25" t="s">
        <v>44</v>
      </c>
      <c r="T352" s="55" t="n">
        <v>45659</v>
      </c>
      <c r="U352" s="25" t="s">
        <v>2405</v>
      </c>
    </row>
    <row r="353" customFormat="false" ht="13.5" hidden="false" customHeight="true" outlineLevel="0" collapsed="false">
      <c r="A353" s="22" t="s">
        <v>1817</v>
      </c>
      <c r="B353" s="23" t="n">
        <v>20000</v>
      </c>
      <c r="C353" s="23" t="n">
        <v>30000</v>
      </c>
      <c r="D353" s="85" t="n">
        <v>1</v>
      </c>
      <c r="E353" s="25" t="s">
        <v>1818</v>
      </c>
      <c r="F353" s="25" t="s">
        <v>163</v>
      </c>
      <c r="G353" s="45" t="s">
        <v>1819</v>
      </c>
      <c r="H353" s="45" t="s">
        <v>1820</v>
      </c>
      <c r="I353" s="45" t="s">
        <v>1821</v>
      </c>
      <c r="J353" s="45" t="s">
        <v>1822</v>
      </c>
      <c r="K353" s="45" t="s">
        <v>1823</v>
      </c>
      <c r="L353" s="45" t="s">
        <v>1824</v>
      </c>
      <c r="M353" s="45" t="s">
        <v>1825</v>
      </c>
      <c r="N353" s="45" t="s">
        <v>1826</v>
      </c>
      <c r="O353" s="45" t="s">
        <v>1827</v>
      </c>
      <c r="P353" s="25" t="s">
        <v>41</v>
      </c>
      <c r="Q353" s="86" t="s">
        <v>1828</v>
      </c>
      <c r="R353" s="25" t="s">
        <v>43</v>
      </c>
      <c r="S353" s="25" t="s">
        <v>44</v>
      </c>
      <c r="T353" s="55" t="n">
        <v>45658</v>
      </c>
      <c r="U353" s="25" t="s">
        <v>2406</v>
      </c>
    </row>
    <row r="354" customFormat="false" ht="13.5" hidden="false" customHeight="true" outlineLevel="0" collapsed="false">
      <c r="A354" s="22" t="s">
        <v>1817</v>
      </c>
      <c r="B354" s="23" t="n">
        <v>5000</v>
      </c>
      <c r="C354" s="23" t="n">
        <v>2000</v>
      </c>
      <c r="D354" s="85" t="n">
        <v>1</v>
      </c>
      <c r="E354" s="25" t="s">
        <v>1818</v>
      </c>
      <c r="F354" s="25" t="s">
        <v>46</v>
      </c>
      <c r="G354" s="45" t="s">
        <v>1819</v>
      </c>
      <c r="H354" s="45" t="s">
        <v>1829</v>
      </c>
      <c r="I354" s="45" t="s">
        <v>1830</v>
      </c>
      <c r="J354" s="45" t="s">
        <v>1831</v>
      </c>
      <c r="K354" s="45" t="s">
        <v>1832</v>
      </c>
      <c r="L354" s="45" t="s">
        <v>1824</v>
      </c>
      <c r="M354" s="45" t="s">
        <v>1825</v>
      </c>
      <c r="N354" s="45" t="s">
        <v>1826</v>
      </c>
      <c r="O354" s="45" t="s">
        <v>1827</v>
      </c>
      <c r="P354" s="25" t="s">
        <v>41</v>
      </c>
      <c r="Q354" s="86" t="s">
        <v>1828</v>
      </c>
      <c r="R354" s="25" t="s">
        <v>43</v>
      </c>
      <c r="S354" s="25" t="s">
        <v>44</v>
      </c>
      <c r="T354" s="55" t="n">
        <v>45658</v>
      </c>
      <c r="U354" s="25" t="s">
        <v>2407</v>
      </c>
    </row>
    <row r="355" customFormat="false" ht="13.5" hidden="false" customHeight="true" outlineLevel="0" collapsed="false">
      <c r="A355" s="22" t="s">
        <v>1817</v>
      </c>
      <c r="B355" s="23" t="n">
        <v>0</v>
      </c>
      <c r="C355" s="23" t="n">
        <v>2752386.17</v>
      </c>
      <c r="D355" s="85" t="n">
        <v>1</v>
      </c>
      <c r="E355" s="25" t="s">
        <v>1833</v>
      </c>
      <c r="F355" s="25" t="s">
        <v>46</v>
      </c>
      <c r="G355" s="45" t="s">
        <v>1834</v>
      </c>
      <c r="H355" s="45" t="s">
        <v>1835</v>
      </c>
      <c r="I355" s="45" t="s">
        <v>1836</v>
      </c>
      <c r="J355" s="45" t="s">
        <v>1837</v>
      </c>
      <c r="K355" s="45" t="s">
        <v>1838</v>
      </c>
      <c r="L355" s="45" t="s">
        <v>1839</v>
      </c>
      <c r="M355" s="45" t="s">
        <v>1825</v>
      </c>
      <c r="N355" s="45" t="s">
        <v>1826</v>
      </c>
      <c r="O355" s="45" t="s">
        <v>1827</v>
      </c>
      <c r="P355" s="25" t="s">
        <v>41</v>
      </c>
      <c r="Q355" s="86" t="s">
        <v>1828</v>
      </c>
      <c r="R355" s="25" t="s">
        <v>43</v>
      </c>
      <c r="S355" s="25" t="s">
        <v>44</v>
      </c>
      <c r="T355" s="55" t="n">
        <v>45658</v>
      </c>
      <c r="U355" s="25" t="s">
        <v>2408</v>
      </c>
    </row>
    <row r="356" customFormat="false" ht="13.5" hidden="false" customHeight="true" outlineLevel="0" collapsed="false">
      <c r="A356" s="22" t="s">
        <v>1817</v>
      </c>
      <c r="B356" s="23" t="n">
        <v>0</v>
      </c>
      <c r="C356" s="23" t="n">
        <v>442731.39</v>
      </c>
      <c r="D356" s="85" t="n">
        <v>1</v>
      </c>
      <c r="E356" s="25" t="s">
        <v>1833</v>
      </c>
      <c r="F356" s="25" t="s">
        <v>46</v>
      </c>
      <c r="G356" s="45" t="s">
        <v>1834</v>
      </c>
      <c r="H356" s="45" t="s">
        <v>1840</v>
      </c>
      <c r="I356" s="45" t="s">
        <v>1841</v>
      </c>
      <c r="J356" s="45" t="s">
        <v>1842</v>
      </c>
      <c r="K356" s="45" t="s">
        <v>1838</v>
      </c>
      <c r="L356" s="45" t="s">
        <v>1839</v>
      </c>
      <c r="M356" s="45" t="s">
        <v>1825</v>
      </c>
      <c r="N356" s="45" t="s">
        <v>1843</v>
      </c>
      <c r="O356" s="45" t="s">
        <v>1827</v>
      </c>
      <c r="P356" s="25" t="s">
        <v>41</v>
      </c>
      <c r="Q356" s="86" t="s">
        <v>1828</v>
      </c>
      <c r="R356" s="25" t="s">
        <v>43</v>
      </c>
      <c r="S356" s="25" t="s">
        <v>44</v>
      </c>
      <c r="T356" s="55" t="n">
        <v>45658</v>
      </c>
      <c r="U356" s="25" t="s">
        <v>2409</v>
      </c>
    </row>
    <row r="357" customFormat="false" ht="13.5" hidden="false" customHeight="true" outlineLevel="0" collapsed="false">
      <c r="A357" s="22" t="s">
        <v>1817</v>
      </c>
      <c r="B357" s="23" t="n">
        <v>0</v>
      </c>
      <c r="C357" s="23" t="n">
        <v>265709.69</v>
      </c>
      <c r="D357" s="85" t="n">
        <v>1</v>
      </c>
      <c r="E357" s="25" t="s">
        <v>1833</v>
      </c>
      <c r="F357" s="25" t="s">
        <v>46</v>
      </c>
      <c r="G357" s="45" t="s">
        <v>1834</v>
      </c>
      <c r="H357" s="45" t="s">
        <v>1844</v>
      </c>
      <c r="I357" s="45" t="s">
        <v>1836</v>
      </c>
      <c r="J357" s="45" t="s">
        <v>1845</v>
      </c>
      <c r="K357" s="45" t="s">
        <v>1838</v>
      </c>
      <c r="L357" s="45" t="s">
        <v>1839</v>
      </c>
      <c r="M357" s="45" t="s">
        <v>1825</v>
      </c>
      <c r="N357" s="45" t="s">
        <v>1826</v>
      </c>
      <c r="O357" s="45" t="s">
        <v>1827</v>
      </c>
      <c r="P357" s="25" t="s">
        <v>41</v>
      </c>
      <c r="Q357" s="86" t="s">
        <v>1828</v>
      </c>
      <c r="R357" s="25" t="s">
        <v>43</v>
      </c>
      <c r="S357" s="25" t="s">
        <v>44</v>
      </c>
      <c r="T357" s="55" t="n">
        <v>45658</v>
      </c>
      <c r="U357" s="25" t="s">
        <v>2410</v>
      </c>
    </row>
    <row r="358" customFormat="false" ht="13.5" hidden="false" customHeight="true" outlineLevel="0" collapsed="false">
      <c r="A358" s="22" t="s">
        <v>1817</v>
      </c>
      <c r="B358" s="23" t="n">
        <v>20000</v>
      </c>
      <c r="C358" s="23" t="n">
        <v>240000</v>
      </c>
      <c r="D358" s="85" t="n">
        <v>1</v>
      </c>
      <c r="E358" s="25" t="s">
        <v>1833</v>
      </c>
      <c r="F358" s="25" t="s">
        <v>46</v>
      </c>
      <c r="G358" s="45" t="s">
        <v>1834</v>
      </c>
      <c r="H358" s="45" t="s">
        <v>1846</v>
      </c>
      <c r="I358" s="45" t="s">
        <v>1841</v>
      </c>
      <c r="J358" s="45" t="s">
        <v>1847</v>
      </c>
      <c r="K358" s="45" t="s">
        <v>1838</v>
      </c>
      <c r="L358" s="45" t="s">
        <v>1839</v>
      </c>
      <c r="M358" s="45" t="s">
        <v>1825</v>
      </c>
      <c r="N358" s="45" t="s">
        <v>1826</v>
      </c>
      <c r="O358" s="45" t="s">
        <v>1827</v>
      </c>
      <c r="P358" s="25" t="s">
        <v>41</v>
      </c>
      <c r="Q358" s="86" t="s">
        <v>1828</v>
      </c>
      <c r="R358" s="25" t="s">
        <v>43</v>
      </c>
      <c r="S358" s="25" t="s">
        <v>44</v>
      </c>
      <c r="T358" s="55" t="n">
        <v>45658</v>
      </c>
      <c r="U358" s="25" t="s">
        <v>2411</v>
      </c>
    </row>
    <row r="359" customFormat="false" ht="13.5" hidden="false" customHeight="true" outlineLevel="0" collapsed="false">
      <c r="A359" s="22" t="s">
        <v>1817</v>
      </c>
      <c r="B359" s="23" t="n">
        <v>50000</v>
      </c>
      <c r="C359" s="23" t="n">
        <v>50000</v>
      </c>
      <c r="D359" s="85" t="n">
        <v>1</v>
      </c>
      <c r="E359" s="25" t="s">
        <v>1833</v>
      </c>
      <c r="F359" s="25" t="s">
        <v>46</v>
      </c>
      <c r="G359" s="45" t="s">
        <v>1834</v>
      </c>
      <c r="H359" s="45" t="s">
        <v>1848</v>
      </c>
      <c r="I359" s="45" t="s">
        <v>1849</v>
      </c>
      <c r="J359" s="45" t="s">
        <v>1850</v>
      </c>
      <c r="K359" s="45" t="s">
        <v>1838</v>
      </c>
      <c r="L359" s="45" t="s">
        <v>1839</v>
      </c>
      <c r="M359" s="45" t="s">
        <v>1825</v>
      </c>
      <c r="N359" s="45" t="s">
        <v>1826</v>
      </c>
      <c r="O359" s="45" t="s">
        <v>1827</v>
      </c>
      <c r="P359" s="25" t="s">
        <v>41</v>
      </c>
      <c r="Q359" s="86" t="s">
        <v>1828</v>
      </c>
      <c r="R359" s="25" t="s">
        <v>43</v>
      </c>
      <c r="S359" s="25" t="s">
        <v>44</v>
      </c>
      <c r="T359" s="55" t="n">
        <v>45658</v>
      </c>
      <c r="U359" s="25" t="s">
        <v>2412</v>
      </c>
    </row>
    <row r="360" customFormat="false" ht="13.5" hidden="false" customHeight="true" outlineLevel="0" collapsed="false">
      <c r="A360" s="22" t="s">
        <v>1817</v>
      </c>
      <c r="B360" s="23" t="n">
        <v>50000</v>
      </c>
      <c r="C360" s="23" t="n">
        <v>26408.88</v>
      </c>
      <c r="D360" s="85" t="n">
        <v>1</v>
      </c>
      <c r="E360" s="25" t="s">
        <v>1833</v>
      </c>
      <c r="F360" s="25" t="s">
        <v>46</v>
      </c>
      <c r="G360" s="45" t="s">
        <v>1834</v>
      </c>
      <c r="H360" s="45" t="s">
        <v>1851</v>
      </c>
      <c r="I360" s="45" t="s">
        <v>1852</v>
      </c>
      <c r="J360" s="45" t="s">
        <v>1853</v>
      </c>
      <c r="K360" s="45" t="s">
        <v>1854</v>
      </c>
      <c r="L360" s="45" t="s">
        <v>1839</v>
      </c>
      <c r="M360" s="45" t="s">
        <v>1825</v>
      </c>
      <c r="N360" s="45" t="s">
        <v>1826</v>
      </c>
      <c r="O360" s="45" t="s">
        <v>1827</v>
      </c>
      <c r="P360" s="25" t="s">
        <v>41</v>
      </c>
      <c r="Q360" s="86" t="s">
        <v>1828</v>
      </c>
      <c r="R360" s="25" t="s">
        <v>43</v>
      </c>
      <c r="S360" s="25" t="s">
        <v>44</v>
      </c>
      <c r="T360" s="55" t="n">
        <v>45658</v>
      </c>
      <c r="U360" s="25" t="s">
        <v>2413</v>
      </c>
    </row>
    <row r="361" customFormat="false" ht="13.5" hidden="false" customHeight="true" outlineLevel="0" collapsed="false">
      <c r="A361" s="22" t="s">
        <v>1817</v>
      </c>
      <c r="B361" s="23" t="n">
        <v>400000</v>
      </c>
      <c r="C361" s="23" t="n">
        <v>0</v>
      </c>
      <c r="D361" s="85" t="n">
        <v>3</v>
      </c>
      <c r="E361" s="25" t="s">
        <v>1833</v>
      </c>
      <c r="F361" s="25" t="s">
        <v>46</v>
      </c>
      <c r="G361" s="45" t="s">
        <v>1834</v>
      </c>
      <c r="H361" s="45" t="s">
        <v>1855</v>
      </c>
      <c r="I361" s="45" t="s">
        <v>1856</v>
      </c>
      <c r="J361" s="45" t="s">
        <v>1857</v>
      </c>
      <c r="K361" s="45" t="s">
        <v>1838</v>
      </c>
      <c r="L361" s="45" t="s">
        <v>1839</v>
      </c>
      <c r="M361" s="45" t="s">
        <v>1825</v>
      </c>
      <c r="N361" s="45" t="s">
        <v>1826</v>
      </c>
      <c r="O361" s="45" t="s">
        <v>1827</v>
      </c>
      <c r="P361" s="25" t="s">
        <v>41</v>
      </c>
      <c r="Q361" s="86" t="s">
        <v>1828</v>
      </c>
      <c r="R361" s="25" t="s">
        <v>43</v>
      </c>
      <c r="S361" s="25" t="s">
        <v>44</v>
      </c>
      <c r="T361" s="55" t="n">
        <v>45658</v>
      </c>
      <c r="U361" s="25" t="s">
        <v>2414</v>
      </c>
    </row>
    <row r="362" customFormat="false" ht="13.5" hidden="false" customHeight="true" outlineLevel="0" collapsed="false">
      <c r="A362" s="22" t="s">
        <v>1817</v>
      </c>
      <c r="B362" s="23" t="n">
        <v>0</v>
      </c>
      <c r="C362" s="23" t="n">
        <v>1000000</v>
      </c>
      <c r="D362" s="85" t="n">
        <v>1</v>
      </c>
      <c r="E362" s="25" t="s">
        <v>1858</v>
      </c>
      <c r="F362" s="25" t="s">
        <v>400</v>
      </c>
      <c r="G362" s="45" t="s">
        <v>1859</v>
      </c>
      <c r="H362" s="45" t="s">
        <v>1860</v>
      </c>
      <c r="I362" s="45" t="s">
        <v>1861</v>
      </c>
      <c r="J362" s="45" t="s">
        <v>1862</v>
      </c>
      <c r="K362" s="45" t="s">
        <v>1863</v>
      </c>
      <c r="L362" s="45" t="s">
        <v>1864</v>
      </c>
      <c r="M362" s="45" t="s">
        <v>1825</v>
      </c>
      <c r="N362" s="45" t="s">
        <v>1826</v>
      </c>
      <c r="O362" s="45" t="s">
        <v>1827</v>
      </c>
      <c r="P362" s="25" t="s">
        <v>276</v>
      </c>
      <c r="Q362" s="86" t="s">
        <v>112</v>
      </c>
      <c r="R362" s="25" t="s">
        <v>2094</v>
      </c>
      <c r="S362" s="25" t="s">
        <v>44</v>
      </c>
      <c r="T362" s="55" t="n">
        <v>45658</v>
      </c>
      <c r="U362" s="25" t="s">
        <v>2415</v>
      </c>
    </row>
    <row r="363" customFormat="false" ht="13.5" hidden="false" customHeight="true" outlineLevel="0" collapsed="false">
      <c r="A363" s="22" t="s">
        <v>1817</v>
      </c>
      <c r="B363" s="23" t="n">
        <v>0</v>
      </c>
      <c r="C363" s="23" t="n">
        <v>1200000</v>
      </c>
      <c r="D363" s="85" t="n">
        <v>1</v>
      </c>
      <c r="E363" s="25" t="s">
        <v>1865</v>
      </c>
      <c r="F363" s="25" t="s">
        <v>400</v>
      </c>
      <c r="G363" s="45" t="s">
        <v>1866</v>
      </c>
      <c r="H363" s="45" t="s">
        <v>1867</v>
      </c>
      <c r="I363" s="45" t="s">
        <v>1868</v>
      </c>
      <c r="J363" s="45" t="s">
        <v>1869</v>
      </c>
      <c r="K363" s="45" t="s">
        <v>1870</v>
      </c>
      <c r="L363" s="45" t="s">
        <v>1871</v>
      </c>
      <c r="M363" s="45" t="s">
        <v>1825</v>
      </c>
      <c r="N363" s="45" t="s">
        <v>1826</v>
      </c>
      <c r="O363" s="45" t="s">
        <v>1827</v>
      </c>
      <c r="P363" s="25" t="s">
        <v>276</v>
      </c>
      <c r="Q363" s="86" t="s">
        <v>112</v>
      </c>
      <c r="R363" s="25" t="s">
        <v>2094</v>
      </c>
      <c r="S363" s="25" t="s">
        <v>44</v>
      </c>
      <c r="T363" s="55" t="n">
        <v>45658</v>
      </c>
      <c r="U363" s="25" t="s">
        <v>2416</v>
      </c>
    </row>
    <row r="364" customFormat="false" ht="13.5" hidden="false" customHeight="true" outlineLevel="0" collapsed="false">
      <c r="A364" s="22" t="s">
        <v>1817</v>
      </c>
      <c r="B364" s="23" t="n">
        <v>9000000</v>
      </c>
      <c r="C364" s="23" t="n">
        <v>0</v>
      </c>
      <c r="D364" s="85" t="n">
        <v>3</v>
      </c>
      <c r="E364" s="25" t="s">
        <v>1865</v>
      </c>
      <c r="F364" s="25" t="s">
        <v>400</v>
      </c>
      <c r="G364" s="45" t="s">
        <v>1866</v>
      </c>
      <c r="H364" s="45" t="s">
        <v>1881</v>
      </c>
      <c r="I364" s="45" t="s">
        <v>1868</v>
      </c>
      <c r="J364" s="45" t="s">
        <v>1882</v>
      </c>
      <c r="K364" s="45" t="s">
        <v>1883</v>
      </c>
      <c r="L364" s="45" t="s">
        <v>1864</v>
      </c>
      <c r="M364" s="45" t="s">
        <v>1825</v>
      </c>
      <c r="N364" s="45" t="s">
        <v>1826</v>
      </c>
      <c r="O364" s="45" t="s">
        <v>1827</v>
      </c>
      <c r="P364" s="25" t="s">
        <v>276</v>
      </c>
      <c r="Q364" s="86" t="s">
        <v>112</v>
      </c>
      <c r="R364" s="25" t="s">
        <v>1884</v>
      </c>
      <c r="S364" s="25" t="s">
        <v>470</v>
      </c>
      <c r="T364" s="55" t="n">
        <v>45658</v>
      </c>
      <c r="U364" s="25" t="s">
        <v>2417</v>
      </c>
    </row>
    <row r="365" customFormat="false" ht="13.5" hidden="false" customHeight="true" outlineLevel="0" collapsed="false">
      <c r="A365" s="22" t="s">
        <v>1817</v>
      </c>
      <c r="B365" s="23" t="n">
        <v>5000000</v>
      </c>
      <c r="C365" s="23" t="n">
        <v>0</v>
      </c>
      <c r="D365" s="85" t="n">
        <v>3</v>
      </c>
      <c r="E365" s="87" t="s">
        <v>1865</v>
      </c>
      <c r="F365" s="25" t="s">
        <v>400</v>
      </c>
      <c r="G365" s="45" t="s">
        <v>1866</v>
      </c>
      <c r="H365" s="45" t="s">
        <v>1885</v>
      </c>
      <c r="I365" s="45" t="s">
        <v>1868</v>
      </c>
      <c r="J365" s="45" t="s">
        <v>1886</v>
      </c>
      <c r="K365" s="45" t="s">
        <v>1887</v>
      </c>
      <c r="L365" s="45" t="s">
        <v>1864</v>
      </c>
      <c r="M365" s="45" t="s">
        <v>1825</v>
      </c>
      <c r="N365" s="45" t="s">
        <v>1826</v>
      </c>
      <c r="O365" s="45" t="s">
        <v>1827</v>
      </c>
      <c r="P365" s="25" t="s">
        <v>276</v>
      </c>
      <c r="Q365" s="86" t="s">
        <v>112</v>
      </c>
      <c r="R365" s="25" t="s">
        <v>1884</v>
      </c>
      <c r="S365" s="25" t="s">
        <v>470</v>
      </c>
      <c r="T365" s="55" t="n">
        <v>45658</v>
      </c>
      <c r="U365" s="25" t="s">
        <v>2418</v>
      </c>
    </row>
    <row r="366" customFormat="false" ht="13.5" hidden="false" customHeight="true" outlineLevel="0" collapsed="false">
      <c r="A366" s="22" t="s">
        <v>1817</v>
      </c>
      <c r="B366" s="23" t="n">
        <v>3000000</v>
      </c>
      <c r="C366" s="23" t="n">
        <v>0</v>
      </c>
      <c r="D366" s="85" t="n">
        <v>3</v>
      </c>
      <c r="E366" s="25" t="s">
        <v>1865</v>
      </c>
      <c r="F366" s="25" t="s">
        <v>400</v>
      </c>
      <c r="G366" s="45" t="s">
        <v>1866</v>
      </c>
      <c r="H366" s="45" t="s">
        <v>1888</v>
      </c>
      <c r="I366" s="45" t="s">
        <v>1868</v>
      </c>
      <c r="J366" s="45" t="s">
        <v>1889</v>
      </c>
      <c r="K366" s="45" t="s">
        <v>1890</v>
      </c>
      <c r="L366" s="45" t="s">
        <v>1864</v>
      </c>
      <c r="M366" s="45" t="s">
        <v>1825</v>
      </c>
      <c r="N366" s="45" t="s">
        <v>1826</v>
      </c>
      <c r="O366" s="45" t="s">
        <v>1827</v>
      </c>
      <c r="P366" s="25" t="s">
        <v>276</v>
      </c>
      <c r="Q366" s="86" t="s">
        <v>112</v>
      </c>
      <c r="R366" s="25" t="s">
        <v>1884</v>
      </c>
      <c r="S366" s="25" t="s">
        <v>470</v>
      </c>
      <c r="T366" s="55" t="n">
        <v>45809</v>
      </c>
      <c r="U366" s="25" t="s">
        <v>2419</v>
      </c>
    </row>
    <row r="367" customFormat="false" ht="13.5" hidden="false" customHeight="true" outlineLevel="0" collapsed="false">
      <c r="A367" s="22" t="s">
        <v>1817</v>
      </c>
      <c r="B367" s="23" t="n">
        <v>2500000</v>
      </c>
      <c r="C367" s="23" t="n">
        <v>0</v>
      </c>
      <c r="D367" s="85" t="n">
        <v>3</v>
      </c>
      <c r="E367" s="25" t="s">
        <v>1865</v>
      </c>
      <c r="F367" s="25" t="s">
        <v>400</v>
      </c>
      <c r="G367" s="45" t="s">
        <v>1866</v>
      </c>
      <c r="H367" s="45" t="s">
        <v>1891</v>
      </c>
      <c r="I367" s="45" t="s">
        <v>1868</v>
      </c>
      <c r="J367" s="45" t="s">
        <v>1892</v>
      </c>
      <c r="K367" s="45" t="s">
        <v>1893</v>
      </c>
      <c r="L367" s="45" t="s">
        <v>1864</v>
      </c>
      <c r="M367" s="45" t="s">
        <v>1825</v>
      </c>
      <c r="N367" s="45" t="s">
        <v>1894</v>
      </c>
      <c r="O367" s="45" t="s">
        <v>1827</v>
      </c>
      <c r="P367" s="25" t="s">
        <v>276</v>
      </c>
      <c r="Q367" s="86" t="s">
        <v>112</v>
      </c>
      <c r="R367" s="25" t="s">
        <v>1884</v>
      </c>
      <c r="S367" s="25" t="s">
        <v>470</v>
      </c>
      <c r="T367" s="55" t="n">
        <v>45658</v>
      </c>
      <c r="U367" s="25" t="s">
        <v>2420</v>
      </c>
    </row>
    <row r="368" customFormat="false" ht="13.5" hidden="false" customHeight="true" outlineLevel="0" collapsed="false">
      <c r="A368" s="22" t="s">
        <v>1817</v>
      </c>
      <c r="B368" s="23" t="n">
        <v>2500000</v>
      </c>
      <c r="C368" s="23" t="n">
        <v>0</v>
      </c>
      <c r="D368" s="85" t="n">
        <v>3</v>
      </c>
      <c r="E368" s="25" t="s">
        <v>1865</v>
      </c>
      <c r="F368" s="25" t="s">
        <v>400</v>
      </c>
      <c r="G368" s="45" t="s">
        <v>1866</v>
      </c>
      <c r="H368" s="45" t="s">
        <v>1895</v>
      </c>
      <c r="I368" s="45" t="s">
        <v>1868</v>
      </c>
      <c r="J368" s="45" t="s">
        <v>1892</v>
      </c>
      <c r="K368" s="45" t="s">
        <v>1887</v>
      </c>
      <c r="L368" s="45" t="s">
        <v>1864</v>
      </c>
      <c r="M368" s="45" t="s">
        <v>1825</v>
      </c>
      <c r="N368" s="45" t="s">
        <v>1826</v>
      </c>
      <c r="O368" s="45" t="s">
        <v>1827</v>
      </c>
      <c r="P368" s="25" t="s">
        <v>276</v>
      </c>
      <c r="Q368" s="86" t="s">
        <v>112</v>
      </c>
      <c r="R368" s="25" t="s">
        <v>1884</v>
      </c>
      <c r="S368" s="25" t="s">
        <v>470</v>
      </c>
      <c r="T368" s="55" t="n">
        <v>45658</v>
      </c>
      <c r="U368" s="25" t="s">
        <v>2421</v>
      </c>
    </row>
    <row r="369" customFormat="false" ht="13.5" hidden="false" customHeight="true" outlineLevel="0" collapsed="false">
      <c r="A369" s="22" t="s">
        <v>1817</v>
      </c>
      <c r="B369" s="23" t="n">
        <v>1890000</v>
      </c>
      <c r="C369" s="23" t="n">
        <v>0</v>
      </c>
      <c r="D369" s="85" t="n">
        <v>3</v>
      </c>
      <c r="E369" s="25" t="s">
        <v>1865</v>
      </c>
      <c r="F369" s="25" t="s">
        <v>400</v>
      </c>
      <c r="G369" s="45" t="s">
        <v>1904</v>
      </c>
      <c r="H369" s="45" t="s">
        <v>1905</v>
      </c>
      <c r="I369" s="45" t="s">
        <v>1902</v>
      </c>
      <c r="J369" s="45" t="s">
        <v>1906</v>
      </c>
      <c r="K369" s="45" t="s">
        <v>1907</v>
      </c>
      <c r="L369" s="45" t="s">
        <v>1871</v>
      </c>
      <c r="M369" s="45" t="s">
        <v>1825</v>
      </c>
      <c r="N369" s="45" t="s">
        <v>1826</v>
      </c>
      <c r="O369" s="45" t="s">
        <v>1827</v>
      </c>
      <c r="P369" s="25" t="s">
        <v>276</v>
      </c>
      <c r="Q369" s="86" t="s">
        <v>112</v>
      </c>
      <c r="R369" s="25" t="s">
        <v>2094</v>
      </c>
      <c r="S369" s="25" t="s">
        <v>44</v>
      </c>
      <c r="T369" s="55" t="n">
        <v>45809</v>
      </c>
      <c r="U369" s="25" t="s">
        <v>2422</v>
      </c>
    </row>
    <row r="370" customFormat="false" ht="13.5" hidden="false" customHeight="true" outlineLevel="0" collapsed="false">
      <c r="A370" s="22" t="s">
        <v>1817</v>
      </c>
      <c r="B370" s="23" t="n">
        <v>1800000</v>
      </c>
      <c r="C370" s="23" t="n">
        <v>0</v>
      </c>
      <c r="D370" s="85" t="n">
        <v>3</v>
      </c>
      <c r="E370" s="25" t="s">
        <v>1865</v>
      </c>
      <c r="F370" s="25" t="s">
        <v>400</v>
      </c>
      <c r="G370" s="45" t="s">
        <v>1866</v>
      </c>
      <c r="H370" s="45" t="s">
        <v>1896</v>
      </c>
      <c r="I370" s="45" t="s">
        <v>1868</v>
      </c>
      <c r="J370" s="45" t="s">
        <v>1897</v>
      </c>
      <c r="K370" s="45" t="s">
        <v>1883</v>
      </c>
      <c r="L370" s="45" t="s">
        <v>1864</v>
      </c>
      <c r="M370" s="45" t="s">
        <v>1825</v>
      </c>
      <c r="N370" s="45" t="s">
        <v>1826</v>
      </c>
      <c r="O370" s="45" t="s">
        <v>1827</v>
      </c>
      <c r="P370" s="25" t="s">
        <v>276</v>
      </c>
      <c r="Q370" s="86" t="s">
        <v>112</v>
      </c>
      <c r="R370" s="25" t="s">
        <v>1884</v>
      </c>
      <c r="S370" s="25" t="s">
        <v>470</v>
      </c>
      <c r="T370" s="55" t="n">
        <v>45658</v>
      </c>
      <c r="U370" s="25" t="s">
        <v>2423</v>
      </c>
    </row>
    <row r="371" customFormat="false" ht="13.5" hidden="false" customHeight="true" outlineLevel="0" collapsed="false">
      <c r="A371" s="22" t="s">
        <v>1817</v>
      </c>
      <c r="B371" s="23" t="n">
        <v>1300000</v>
      </c>
      <c r="C371" s="23" t="n">
        <v>0</v>
      </c>
      <c r="D371" s="85" t="n">
        <v>3</v>
      </c>
      <c r="E371" s="25" t="s">
        <v>1865</v>
      </c>
      <c r="F371" s="25" t="s">
        <v>400</v>
      </c>
      <c r="G371" s="45" t="s">
        <v>1915</v>
      </c>
      <c r="H371" s="45" t="s">
        <v>1916</v>
      </c>
      <c r="I371" s="45" t="s">
        <v>1868</v>
      </c>
      <c r="J371" s="45" t="s">
        <v>1917</v>
      </c>
      <c r="K371" s="45" t="s">
        <v>1918</v>
      </c>
      <c r="L371" s="45" t="s">
        <v>1919</v>
      </c>
      <c r="M371" s="45" t="s">
        <v>1825</v>
      </c>
      <c r="N371" s="45" t="s">
        <v>1826</v>
      </c>
      <c r="O371" s="45" t="s">
        <v>1827</v>
      </c>
      <c r="P371" s="25" t="s">
        <v>276</v>
      </c>
      <c r="Q371" s="86" t="s">
        <v>112</v>
      </c>
      <c r="R371" s="25" t="s">
        <v>2094</v>
      </c>
      <c r="S371" s="25" t="s">
        <v>708</v>
      </c>
      <c r="T371" s="55" t="n">
        <v>45748</v>
      </c>
      <c r="U371" s="25" t="s">
        <v>2424</v>
      </c>
    </row>
    <row r="372" customFormat="false" ht="13.5" hidden="false" customHeight="true" outlineLevel="0" collapsed="false">
      <c r="A372" s="22" t="s">
        <v>1817</v>
      </c>
      <c r="B372" s="23" t="n">
        <v>900000</v>
      </c>
      <c r="C372" s="23" t="n">
        <v>0</v>
      </c>
      <c r="D372" s="85" t="n">
        <v>3</v>
      </c>
      <c r="E372" s="87" t="s">
        <v>1865</v>
      </c>
      <c r="F372" s="25" t="s">
        <v>400</v>
      </c>
      <c r="G372" s="45" t="s">
        <v>1872</v>
      </c>
      <c r="H372" s="45" t="s">
        <v>1873</v>
      </c>
      <c r="I372" s="45" t="s">
        <v>1874</v>
      </c>
      <c r="J372" s="45" t="s">
        <v>1875</v>
      </c>
      <c r="K372" s="45" t="s">
        <v>1876</v>
      </c>
      <c r="L372" s="45" t="s">
        <v>1864</v>
      </c>
      <c r="M372" s="45" t="s">
        <v>1825</v>
      </c>
      <c r="N372" s="45" t="s">
        <v>1877</v>
      </c>
      <c r="O372" s="45" t="s">
        <v>1827</v>
      </c>
      <c r="P372" s="25" t="s">
        <v>276</v>
      </c>
      <c r="Q372" s="86" t="s">
        <v>112</v>
      </c>
      <c r="R372" s="25" t="s">
        <v>2094</v>
      </c>
      <c r="S372" s="25" t="s">
        <v>44</v>
      </c>
      <c r="T372" s="55" t="n">
        <v>45748</v>
      </c>
      <c r="U372" s="25" t="s">
        <v>2425</v>
      </c>
    </row>
    <row r="373" customFormat="false" ht="13.5" hidden="false" customHeight="true" outlineLevel="0" collapsed="false">
      <c r="A373" s="22" t="s">
        <v>1817</v>
      </c>
      <c r="B373" s="23" t="n">
        <v>400000</v>
      </c>
      <c r="C373" s="23" t="n">
        <v>0</v>
      </c>
      <c r="D373" s="85" t="n">
        <v>3</v>
      </c>
      <c r="E373" s="25" t="s">
        <v>1865</v>
      </c>
      <c r="F373" s="25" t="s">
        <v>400</v>
      </c>
      <c r="G373" s="45" t="s">
        <v>1866</v>
      </c>
      <c r="H373" s="45" t="s">
        <v>1898</v>
      </c>
      <c r="I373" s="45" t="s">
        <v>1868</v>
      </c>
      <c r="J373" s="45" t="s">
        <v>1899</v>
      </c>
      <c r="K373" s="45" t="s">
        <v>1900</v>
      </c>
      <c r="L373" s="45" t="s">
        <v>1871</v>
      </c>
      <c r="M373" s="45" t="s">
        <v>1825</v>
      </c>
      <c r="N373" s="45" t="s">
        <v>1826</v>
      </c>
      <c r="O373" s="45" t="s">
        <v>1827</v>
      </c>
      <c r="P373" s="25" t="s">
        <v>276</v>
      </c>
      <c r="Q373" s="86" t="s">
        <v>112</v>
      </c>
      <c r="R373" s="25" t="s">
        <v>2094</v>
      </c>
      <c r="S373" s="25" t="s">
        <v>44</v>
      </c>
      <c r="T373" s="55" t="n">
        <v>45748</v>
      </c>
      <c r="U373" s="25" t="s">
        <v>2426</v>
      </c>
    </row>
    <row r="374" customFormat="false" ht="13.5" hidden="false" customHeight="true" outlineLevel="0" collapsed="false">
      <c r="A374" s="22" t="s">
        <v>1817</v>
      </c>
      <c r="B374" s="23" t="n">
        <v>200000</v>
      </c>
      <c r="C374" s="23" t="n">
        <v>0</v>
      </c>
      <c r="D374" s="85" t="n">
        <v>3</v>
      </c>
      <c r="E374" s="25" t="s">
        <v>1865</v>
      </c>
      <c r="F374" s="25" t="s">
        <v>400</v>
      </c>
      <c r="G374" s="45" t="s">
        <v>1866</v>
      </c>
      <c r="H374" s="45" t="s">
        <v>1901</v>
      </c>
      <c r="I374" s="45" t="s">
        <v>1902</v>
      </c>
      <c r="J374" s="45" t="s">
        <v>1903</v>
      </c>
      <c r="K374" s="45" t="s">
        <v>1854</v>
      </c>
      <c r="L374" s="45" t="s">
        <v>1871</v>
      </c>
      <c r="M374" s="45" t="s">
        <v>1825</v>
      </c>
      <c r="N374" s="45" t="s">
        <v>1826</v>
      </c>
      <c r="O374" s="45" t="s">
        <v>1827</v>
      </c>
      <c r="P374" s="25" t="s">
        <v>276</v>
      </c>
      <c r="Q374" s="86" t="s">
        <v>112</v>
      </c>
      <c r="R374" s="25" t="s">
        <v>2094</v>
      </c>
      <c r="S374" s="25" t="s">
        <v>44</v>
      </c>
      <c r="T374" s="55" t="n">
        <v>45809</v>
      </c>
      <c r="U374" s="25" t="s">
        <v>2427</v>
      </c>
    </row>
    <row r="375" customFormat="false" ht="13.5" hidden="false" customHeight="true" outlineLevel="0" collapsed="false">
      <c r="A375" s="22" t="s">
        <v>1817</v>
      </c>
      <c r="B375" s="23" t="n">
        <v>200000</v>
      </c>
      <c r="C375" s="23" t="n">
        <v>0</v>
      </c>
      <c r="D375" s="85" t="n">
        <v>3</v>
      </c>
      <c r="E375" s="25" t="s">
        <v>1865</v>
      </c>
      <c r="F375" s="25" t="s">
        <v>400</v>
      </c>
      <c r="G375" s="45" t="s">
        <v>1908</v>
      </c>
      <c r="H375" s="45" t="s">
        <v>1909</v>
      </c>
      <c r="I375" s="45" t="s">
        <v>1902</v>
      </c>
      <c r="J375" s="45" t="s">
        <v>1910</v>
      </c>
      <c r="K375" s="45" t="s">
        <v>1911</v>
      </c>
      <c r="L375" s="45" t="s">
        <v>1912</v>
      </c>
      <c r="M375" s="45" t="s">
        <v>1825</v>
      </c>
      <c r="N375" s="45" t="s">
        <v>1843</v>
      </c>
      <c r="O375" s="45" t="s">
        <v>1827</v>
      </c>
      <c r="P375" s="25" t="s">
        <v>276</v>
      </c>
      <c r="Q375" s="86" t="s">
        <v>112</v>
      </c>
      <c r="R375" s="25" t="s">
        <v>2094</v>
      </c>
      <c r="S375" s="25" t="s">
        <v>44</v>
      </c>
      <c r="T375" s="55" t="n">
        <v>45809</v>
      </c>
      <c r="U375" s="25" t="s">
        <v>2428</v>
      </c>
    </row>
    <row r="376" customFormat="false" ht="13.5" hidden="false" customHeight="true" outlineLevel="0" collapsed="false">
      <c r="A376" s="22" t="s">
        <v>1817</v>
      </c>
      <c r="B376" s="23" t="n">
        <v>200000</v>
      </c>
      <c r="C376" s="23" t="n">
        <v>0</v>
      </c>
      <c r="D376" s="85" t="n">
        <v>3</v>
      </c>
      <c r="E376" s="25" t="s">
        <v>1865</v>
      </c>
      <c r="F376" s="25" t="s">
        <v>400</v>
      </c>
      <c r="G376" s="45" t="s">
        <v>1908</v>
      </c>
      <c r="H376" s="45" t="s">
        <v>1913</v>
      </c>
      <c r="I376" s="45" t="s">
        <v>1902</v>
      </c>
      <c r="J376" s="45" t="s">
        <v>1914</v>
      </c>
      <c r="K376" s="45" t="s">
        <v>1854</v>
      </c>
      <c r="L376" s="45" t="s">
        <v>1871</v>
      </c>
      <c r="M376" s="45" t="s">
        <v>1825</v>
      </c>
      <c r="N376" s="45" t="s">
        <v>1826</v>
      </c>
      <c r="O376" s="45" t="s">
        <v>1827</v>
      </c>
      <c r="P376" s="25" t="s">
        <v>276</v>
      </c>
      <c r="Q376" s="86" t="s">
        <v>112</v>
      </c>
      <c r="R376" s="25" t="s">
        <v>2094</v>
      </c>
      <c r="S376" s="25" t="s">
        <v>44</v>
      </c>
      <c r="T376" s="55" t="n">
        <v>45809</v>
      </c>
      <c r="U376" s="25" t="s">
        <v>2429</v>
      </c>
    </row>
    <row r="377" customFormat="false" ht="13.5" hidden="false" customHeight="true" outlineLevel="0" collapsed="false">
      <c r="A377" s="22" t="s">
        <v>1817</v>
      </c>
      <c r="B377" s="23" t="n">
        <v>40000</v>
      </c>
      <c r="C377" s="23" t="n">
        <v>0</v>
      </c>
      <c r="D377" s="85" t="n">
        <v>3</v>
      </c>
      <c r="E377" s="25" t="s">
        <v>1865</v>
      </c>
      <c r="F377" s="25" t="s">
        <v>400</v>
      </c>
      <c r="G377" s="45" t="s">
        <v>1872</v>
      </c>
      <c r="H377" s="45" t="s">
        <v>1878</v>
      </c>
      <c r="I377" s="45" t="s">
        <v>1868</v>
      </c>
      <c r="J377" s="45" t="s">
        <v>1879</v>
      </c>
      <c r="K377" s="45" t="s">
        <v>1880</v>
      </c>
      <c r="L377" s="45" t="s">
        <v>1871</v>
      </c>
      <c r="M377" s="45" t="s">
        <v>1825</v>
      </c>
      <c r="N377" s="45" t="s">
        <v>1826</v>
      </c>
      <c r="O377" s="45" t="s">
        <v>1827</v>
      </c>
      <c r="P377" s="25" t="s">
        <v>276</v>
      </c>
      <c r="Q377" s="86" t="s">
        <v>112</v>
      </c>
      <c r="R377" s="25" t="s">
        <v>2094</v>
      </c>
      <c r="S377" s="25" t="s">
        <v>44</v>
      </c>
      <c r="T377" s="55" t="n">
        <v>45748</v>
      </c>
      <c r="U377" s="25" t="s">
        <v>2430</v>
      </c>
    </row>
    <row r="378" customFormat="false" ht="13.5" hidden="false" customHeight="true" outlineLevel="0" collapsed="false">
      <c r="A378" s="22" t="s">
        <v>1920</v>
      </c>
      <c r="B378" s="23" t="n">
        <v>0</v>
      </c>
      <c r="C378" s="23" t="n">
        <v>100000</v>
      </c>
      <c r="D378" s="85" t="n">
        <v>1</v>
      </c>
      <c r="E378" s="25" t="s">
        <v>1921</v>
      </c>
      <c r="F378" s="25" t="s">
        <v>46</v>
      </c>
      <c r="G378" s="45" t="s">
        <v>1922</v>
      </c>
      <c r="H378" s="45" t="s">
        <v>1923</v>
      </c>
      <c r="I378" s="45" t="s">
        <v>1924</v>
      </c>
      <c r="J378" s="45" t="s">
        <v>1925</v>
      </c>
      <c r="K378" s="45" t="s">
        <v>1926</v>
      </c>
      <c r="L378" s="45" t="s">
        <v>1927</v>
      </c>
      <c r="M378" s="45" t="s">
        <v>1928</v>
      </c>
      <c r="N378" s="45" t="s">
        <v>375</v>
      </c>
      <c r="O378" s="45" t="s">
        <v>40</v>
      </c>
      <c r="P378" s="25" t="s">
        <v>41</v>
      </c>
      <c r="Q378" s="86" t="s">
        <v>1929</v>
      </c>
      <c r="R378" s="25" t="s">
        <v>43</v>
      </c>
      <c r="S378" s="25" t="s">
        <v>44</v>
      </c>
      <c r="T378" s="55" t="n">
        <v>45736</v>
      </c>
      <c r="U378" s="25" t="s">
        <v>2431</v>
      </c>
    </row>
    <row r="379" customFormat="false" ht="13.5" hidden="false" customHeight="true" outlineLevel="0" collapsed="false">
      <c r="A379" s="22" t="s">
        <v>1920</v>
      </c>
      <c r="B379" s="23" t="n">
        <v>0</v>
      </c>
      <c r="C379" s="23" t="n">
        <v>270426.23</v>
      </c>
      <c r="D379" s="85" t="n">
        <v>1</v>
      </c>
      <c r="E379" s="25" t="s">
        <v>1930</v>
      </c>
      <c r="F379" s="25" t="s">
        <v>46</v>
      </c>
      <c r="G379" s="45" t="s">
        <v>1931</v>
      </c>
      <c r="H379" s="45" t="s">
        <v>1932</v>
      </c>
      <c r="I379" s="45" t="s">
        <v>1933</v>
      </c>
      <c r="J379" s="45" t="s">
        <v>1934</v>
      </c>
      <c r="K379" s="45" t="s">
        <v>1935</v>
      </c>
      <c r="L379" s="45" t="s">
        <v>1936</v>
      </c>
      <c r="M379" s="45" t="s">
        <v>1928</v>
      </c>
      <c r="N379" s="45" t="s">
        <v>375</v>
      </c>
      <c r="O379" s="45" t="s">
        <v>40</v>
      </c>
      <c r="P379" s="25" t="s">
        <v>41</v>
      </c>
      <c r="Q379" s="86" t="s">
        <v>1937</v>
      </c>
      <c r="R379" s="25" t="s">
        <v>43</v>
      </c>
      <c r="S379" s="25" t="s">
        <v>44</v>
      </c>
      <c r="T379" s="55" t="n">
        <v>45920</v>
      </c>
      <c r="U379" s="25" t="s">
        <v>2432</v>
      </c>
    </row>
    <row r="380" customFormat="false" ht="13.5" hidden="false" customHeight="true" outlineLevel="0" collapsed="false">
      <c r="A380" s="22" t="s">
        <v>1920</v>
      </c>
      <c r="B380" s="23" t="n">
        <v>0</v>
      </c>
      <c r="C380" s="23" t="n">
        <v>413949.6</v>
      </c>
      <c r="D380" s="85" t="n">
        <v>1</v>
      </c>
      <c r="E380" s="25" t="s">
        <v>1938</v>
      </c>
      <c r="F380" s="25" t="s">
        <v>46</v>
      </c>
      <c r="G380" s="45" t="s">
        <v>1939</v>
      </c>
      <c r="H380" s="45" t="s">
        <v>1940</v>
      </c>
      <c r="I380" s="45" t="s">
        <v>1941</v>
      </c>
      <c r="J380" s="45" t="s">
        <v>1942</v>
      </c>
      <c r="K380" s="45" t="s">
        <v>1943</v>
      </c>
      <c r="L380" s="45" t="s">
        <v>1927</v>
      </c>
      <c r="M380" s="45" t="s">
        <v>1928</v>
      </c>
      <c r="N380" s="45" t="s">
        <v>375</v>
      </c>
      <c r="O380" s="45" t="s">
        <v>40</v>
      </c>
      <c r="P380" s="25" t="s">
        <v>41</v>
      </c>
      <c r="Q380" s="86" t="s">
        <v>1944</v>
      </c>
      <c r="R380" s="25" t="s">
        <v>43</v>
      </c>
      <c r="S380" s="25" t="s">
        <v>44</v>
      </c>
      <c r="T380" s="55" t="n">
        <v>45677</v>
      </c>
      <c r="U380" s="25" t="s">
        <v>2433</v>
      </c>
    </row>
    <row r="381" customFormat="false" ht="13.5" hidden="false" customHeight="true" outlineLevel="0" collapsed="false">
      <c r="A381" s="22" t="s">
        <v>1920</v>
      </c>
      <c r="B381" s="23" t="n">
        <v>2348709.55</v>
      </c>
      <c r="C381" s="23" t="n">
        <v>400000</v>
      </c>
      <c r="D381" s="85" t="n">
        <v>1</v>
      </c>
      <c r="E381" s="25" t="s">
        <v>1938</v>
      </c>
      <c r="F381" s="25" t="s">
        <v>46</v>
      </c>
      <c r="G381" s="45" t="s">
        <v>1939</v>
      </c>
      <c r="H381" s="45" t="s">
        <v>1945</v>
      </c>
      <c r="I381" s="45" t="s">
        <v>1946</v>
      </c>
      <c r="J381" s="45" t="s">
        <v>1947</v>
      </c>
      <c r="K381" s="45" t="s">
        <v>1948</v>
      </c>
      <c r="L381" s="45" t="s">
        <v>1949</v>
      </c>
      <c r="M381" s="45" t="s">
        <v>1950</v>
      </c>
      <c r="N381" s="45" t="s">
        <v>375</v>
      </c>
      <c r="O381" s="45" t="s">
        <v>40</v>
      </c>
      <c r="P381" s="25" t="s">
        <v>276</v>
      </c>
      <c r="Q381" s="86" t="s">
        <v>1944</v>
      </c>
      <c r="R381" s="25" t="s">
        <v>2094</v>
      </c>
      <c r="S381" s="25" t="s">
        <v>44</v>
      </c>
      <c r="T381" s="55" t="n">
        <v>45708</v>
      </c>
      <c r="U381" s="25" t="s">
        <v>2434</v>
      </c>
    </row>
    <row r="382" customFormat="false" ht="13.5" hidden="false" customHeight="true" outlineLevel="0" collapsed="false">
      <c r="A382" s="22" t="s">
        <v>1920</v>
      </c>
      <c r="B382" s="23" t="n">
        <v>4332509.89</v>
      </c>
      <c r="C382" s="23" t="n">
        <v>250000</v>
      </c>
      <c r="D382" s="85" t="n">
        <v>1</v>
      </c>
      <c r="E382" s="25" t="s">
        <v>1938</v>
      </c>
      <c r="F382" s="25" t="s">
        <v>46</v>
      </c>
      <c r="G382" s="45" t="s">
        <v>1939</v>
      </c>
      <c r="H382" s="45" t="s">
        <v>1951</v>
      </c>
      <c r="I382" s="45" t="s">
        <v>1946</v>
      </c>
      <c r="J382" s="45" t="s">
        <v>1947</v>
      </c>
      <c r="K382" s="45" t="s">
        <v>1952</v>
      </c>
      <c r="L382" s="45" t="s">
        <v>1949</v>
      </c>
      <c r="M382" s="45" t="s">
        <v>1950</v>
      </c>
      <c r="N382" s="45" t="s">
        <v>375</v>
      </c>
      <c r="O382" s="45" t="s">
        <v>40</v>
      </c>
      <c r="P382" s="25" t="s">
        <v>276</v>
      </c>
      <c r="Q382" s="86" t="s">
        <v>1944</v>
      </c>
      <c r="R382" s="25" t="s">
        <v>2094</v>
      </c>
      <c r="S382" s="25" t="s">
        <v>44</v>
      </c>
      <c r="T382" s="55" t="n">
        <v>45708</v>
      </c>
      <c r="U382" s="25" t="s">
        <v>2435</v>
      </c>
    </row>
    <row r="383" customFormat="false" ht="13.5" hidden="false" customHeight="true" outlineLevel="0" collapsed="false">
      <c r="A383" s="22" t="s">
        <v>1920</v>
      </c>
      <c r="B383" s="23" t="n">
        <v>0</v>
      </c>
      <c r="C383" s="23" t="n">
        <v>180329.1</v>
      </c>
      <c r="D383" s="85" t="n">
        <v>1</v>
      </c>
      <c r="E383" s="25" t="s">
        <v>1938</v>
      </c>
      <c r="F383" s="25" t="s">
        <v>46</v>
      </c>
      <c r="G383" s="45" t="s">
        <v>1939</v>
      </c>
      <c r="H383" s="45" t="s">
        <v>1953</v>
      </c>
      <c r="I383" s="45" t="s">
        <v>1941</v>
      </c>
      <c r="J383" s="45" t="s">
        <v>1942</v>
      </c>
      <c r="K383" s="45" t="s">
        <v>1954</v>
      </c>
      <c r="L383" s="45" t="s">
        <v>1936</v>
      </c>
      <c r="M383" s="45" t="s">
        <v>1928</v>
      </c>
      <c r="N383" s="45" t="s">
        <v>375</v>
      </c>
      <c r="O383" s="45" t="s">
        <v>40</v>
      </c>
      <c r="P383" s="25" t="s">
        <v>41</v>
      </c>
      <c r="Q383" s="86" t="s">
        <v>1944</v>
      </c>
      <c r="R383" s="25" t="s">
        <v>43</v>
      </c>
      <c r="S383" s="25" t="s">
        <v>44</v>
      </c>
      <c r="T383" s="55" t="n">
        <v>45797</v>
      </c>
      <c r="U383" s="25" t="s">
        <v>2436</v>
      </c>
    </row>
    <row r="384" customFormat="false" ht="13.5" hidden="false" customHeight="true" outlineLevel="0" collapsed="false">
      <c r="A384" s="22" t="s">
        <v>1920</v>
      </c>
      <c r="B384" s="23" t="n">
        <v>0</v>
      </c>
      <c r="C384" s="23" t="n">
        <v>107210.28</v>
      </c>
      <c r="D384" s="85" t="n">
        <v>1</v>
      </c>
      <c r="E384" s="25" t="s">
        <v>1938</v>
      </c>
      <c r="F384" s="25" t="s">
        <v>46</v>
      </c>
      <c r="G384" s="45" t="s">
        <v>1939</v>
      </c>
      <c r="H384" s="45" t="s">
        <v>1955</v>
      </c>
      <c r="I384" s="45" t="s">
        <v>1941</v>
      </c>
      <c r="J384" s="45" t="s">
        <v>1942</v>
      </c>
      <c r="K384" s="45" t="s">
        <v>1956</v>
      </c>
      <c r="L384" s="45" t="s">
        <v>1936</v>
      </c>
      <c r="M384" s="45" t="s">
        <v>1928</v>
      </c>
      <c r="N384" s="45" t="s">
        <v>375</v>
      </c>
      <c r="O384" s="45" t="s">
        <v>40</v>
      </c>
      <c r="P384" s="25" t="s">
        <v>41</v>
      </c>
      <c r="Q384" s="86" t="s">
        <v>1944</v>
      </c>
      <c r="R384" s="25" t="s">
        <v>43</v>
      </c>
      <c r="S384" s="25" t="s">
        <v>44</v>
      </c>
      <c r="T384" s="55" t="n">
        <v>45677</v>
      </c>
      <c r="U384" s="25" t="s">
        <v>2437</v>
      </c>
    </row>
    <row r="385" customFormat="false" ht="13.5" hidden="false" customHeight="true" outlineLevel="0" collapsed="false">
      <c r="A385" s="22" t="s">
        <v>1920</v>
      </c>
      <c r="B385" s="23" t="n">
        <v>0</v>
      </c>
      <c r="C385" s="23" t="n">
        <v>85245.96</v>
      </c>
      <c r="D385" s="85" t="n">
        <v>1</v>
      </c>
      <c r="E385" s="25" t="s">
        <v>1938</v>
      </c>
      <c r="F385" s="25" t="s">
        <v>46</v>
      </c>
      <c r="G385" s="45" t="s">
        <v>1939</v>
      </c>
      <c r="H385" s="45" t="s">
        <v>1957</v>
      </c>
      <c r="I385" s="45" t="s">
        <v>1941</v>
      </c>
      <c r="J385" s="45" t="s">
        <v>1942</v>
      </c>
      <c r="K385" s="45" t="s">
        <v>1958</v>
      </c>
      <c r="L385" s="45" t="s">
        <v>1936</v>
      </c>
      <c r="M385" s="45" t="s">
        <v>1928</v>
      </c>
      <c r="N385" s="45" t="s">
        <v>375</v>
      </c>
      <c r="O385" s="45" t="s">
        <v>40</v>
      </c>
      <c r="P385" s="25" t="s">
        <v>41</v>
      </c>
      <c r="Q385" s="86" t="s">
        <v>1944</v>
      </c>
      <c r="R385" s="25" t="s">
        <v>43</v>
      </c>
      <c r="S385" s="25" t="s">
        <v>44</v>
      </c>
      <c r="T385" s="55" t="n">
        <v>45677</v>
      </c>
      <c r="U385" s="25" t="s">
        <v>2438</v>
      </c>
    </row>
    <row r="386" customFormat="false" ht="13.5" hidden="false" customHeight="true" outlineLevel="0" collapsed="false">
      <c r="A386" s="22" t="s">
        <v>1920</v>
      </c>
      <c r="B386" s="23" t="n">
        <v>0</v>
      </c>
      <c r="C386" s="23" t="n">
        <v>82082.5</v>
      </c>
      <c r="D386" s="85" t="n">
        <v>1</v>
      </c>
      <c r="E386" s="25" t="s">
        <v>1938</v>
      </c>
      <c r="F386" s="25" t="s">
        <v>46</v>
      </c>
      <c r="G386" s="45" t="s">
        <v>1939</v>
      </c>
      <c r="H386" s="45" t="s">
        <v>1959</v>
      </c>
      <c r="I386" s="45" t="s">
        <v>1941</v>
      </c>
      <c r="J386" s="45" t="s">
        <v>1942</v>
      </c>
      <c r="K386" s="45" t="s">
        <v>1960</v>
      </c>
      <c r="L386" s="45" t="s">
        <v>1936</v>
      </c>
      <c r="M386" s="45" t="s">
        <v>1928</v>
      </c>
      <c r="N386" s="45" t="s">
        <v>375</v>
      </c>
      <c r="O386" s="45" t="s">
        <v>40</v>
      </c>
      <c r="P386" s="25" t="s">
        <v>41</v>
      </c>
      <c r="Q386" s="86" t="s">
        <v>1944</v>
      </c>
      <c r="R386" s="25" t="s">
        <v>43</v>
      </c>
      <c r="S386" s="25" t="s">
        <v>44</v>
      </c>
      <c r="T386" s="55" t="n">
        <v>45708</v>
      </c>
      <c r="U386" s="25" t="s">
        <v>2439</v>
      </c>
    </row>
    <row r="387" customFormat="false" ht="13.5" hidden="false" customHeight="true" outlineLevel="0" collapsed="false">
      <c r="A387" s="22" t="s">
        <v>1920</v>
      </c>
      <c r="B387" s="23" t="n">
        <v>0</v>
      </c>
      <c r="C387" s="23" t="n">
        <v>79369.6</v>
      </c>
      <c r="D387" s="85" t="n">
        <v>1</v>
      </c>
      <c r="E387" s="25" t="s">
        <v>1938</v>
      </c>
      <c r="F387" s="25" t="s">
        <v>46</v>
      </c>
      <c r="G387" s="45" t="s">
        <v>1939</v>
      </c>
      <c r="H387" s="45" t="s">
        <v>1961</v>
      </c>
      <c r="I387" s="45" t="s">
        <v>1941</v>
      </c>
      <c r="J387" s="45" t="s">
        <v>1942</v>
      </c>
      <c r="K387" s="45" t="s">
        <v>1956</v>
      </c>
      <c r="L387" s="45" t="s">
        <v>1936</v>
      </c>
      <c r="M387" s="45" t="s">
        <v>1928</v>
      </c>
      <c r="N387" s="45" t="s">
        <v>375</v>
      </c>
      <c r="O387" s="45" t="s">
        <v>40</v>
      </c>
      <c r="P387" s="25" t="s">
        <v>41</v>
      </c>
      <c r="Q387" s="86" t="s">
        <v>1944</v>
      </c>
      <c r="R387" s="25" t="s">
        <v>43</v>
      </c>
      <c r="S387" s="25" t="s">
        <v>44</v>
      </c>
      <c r="T387" s="55" t="n">
        <v>45677</v>
      </c>
      <c r="U387" s="25" t="s">
        <v>2440</v>
      </c>
    </row>
    <row r="388" customFormat="false" ht="13.5" hidden="false" customHeight="true" outlineLevel="0" collapsed="false">
      <c r="A388" s="22" t="s">
        <v>1920</v>
      </c>
      <c r="B388" s="23" t="n">
        <v>0</v>
      </c>
      <c r="C388" s="23" t="n">
        <v>47072.8</v>
      </c>
      <c r="D388" s="85" t="n">
        <v>1</v>
      </c>
      <c r="E388" s="25" t="s">
        <v>1938</v>
      </c>
      <c r="F388" s="25" t="s">
        <v>46</v>
      </c>
      <c r="G388" s="45" t="s">
        <v>1939</v>
      </c>
      <c r="H388" s="45" t="s">
        <v>1962</v>
      </c>
      <c r="I388" s="45" t="s">
        <v>1941</v>
      </c>
      <c r="J388" s="45" t="s">
        <v>1942</v>
      </c>
      <c r="K388" s="45" t="s">
        <v>1956</v>
      </c>
      <c r="L388" s="45" t="s">
        <v>1936</v>
      </c>
      <c r="M388" s="45" t="s">
        <v>1928</v>
      </c>
      <c r="N388" s="45" t="s">
        <v>375</v>
      </c>
      <c r="O388" s="45" t="s">
        <v>40</v>
      </c>
      <c r="P388" s="25" t="s">
        <v>41</v>
      </c>
      <c r="Q388" s="86" t="s">
        <v>1944</v>
      </c>
      <c r="R388" s="25" t="s">
        <v>43</v>
      </c>
      <c r="S388" s="25" t="s">
        <v>44</v>
      </c>
      <c r="T388" s="55" t="n">
        <v>45736</v>
      </c>
      <c r="U388" s="25" t="s">
        <v>2441</v>
      </c>
    </row>
    <row r="389" customFormat="false" ht="13.5" hidden="false" customHeight="true" outlineLevel="0" collapsed="false">
      <c r="A389" s="22" t="s">
        <v>1920</v>
      </c>
      <c r="B389" s="23" t="n">
        <v>0</v>
      </c>
      <c r="C389" s="23" t="n">
        <v>39067.08</v>
      </c>
      <c r="D389" s="85" t="n">
        <v>1</v>
      </c>
      <c r="E389" s="25" t="s">
        <v>1938</v>
      </c>
      <c r="F389" s="25" t="s">
        <v>46</v>
      </c>
      <c r="G389" s="45" t="s">
        <v>1939</v>
      </c>
      <c r="H389" s="45" t="s">
        <v>1963</v>
      </c>
      <c r="I389" s="45" t="s">
        <v>1941</v>
      </c>
      <c r="J389" s="45" t="s">
        <v>1942</v>
      </c>
      <c r="K389" s="45" t="s">
        <v>1964</v>
      </c>
      <c r="L389" s="45" t="s">
        <v>1936</v>
      </c>
      <c r="M389" s="45" t="s">
        <v>1928</v>
      </c>
      <c r="N389" s="45" t="s">
        <v>375</v>
      </c>
      <c r="O389" s="45" t="s">
        <v>40</v>
      </c>
      <c r="P389" s="25" t="s">
        <v>41</v>
      </c>
      <c r="Q389" s="86" t="s">
        <v>1944</v>
      </c>
      <c r="R389" s="25" t="s">
        <v>43</v>
      </c>
      <c r="S389" s="25" t="s">
        <v>44</v>
      </c>
      <c r="T389" s="55" t="n">
        <v>45677</v>
      </c>
      <c r="U389" s="25" t="s">
        <v>2442</v>
      </c>
    </row>
    <row r="390" customFormat="false" ht="13.5" hidden="false" customHeight="true" outlineLevel="0" collapsed="false">
      <c r="A390" s="22" t="s">
        <v>1920</v>
      </c>
      <c r="B390" s="23" t="n">
        <v>0</v>
      </c>
      <c r="C390" s="23" t="n">
        <v>29922</v>
      </c>
      <c r="D390" s="85" t="n">
        <v>1</v>
      </c>
      <c r="E390" s="25" t="s">
        <v>1938</v>
      </c>
      <c r="F390" s="25" t="s">
        <v>46</v>
      </c>
      <c r="G390" s="45" t="s">
        <v>1939</v>
      </c>
      <c r="H390" s="45" t="s">
        <v>1965</v>
      </c>
      <c r="I390" s="45" t="s">
        <v>1941</v>
      </c>
      <c r="J390" s="45" t="s">
        <v>1942</v>
      </c>
      <c r="K390" s="45" t="s">
        <v>1966</v>
      </c>
      <c r="L390" s="45" t="s">
        <v>1936</v>
      </c>
      <c r="M390" s="45" t="s">
        <v>1928</v>
      </c>
      <c r="N390" s="45" t="s">
        <v>375</v>
      </c>
      <c r="O390" s="45" t="s">
        <v>40</v>
      </c>
      <c r="P390" s="25" t="s">
        <v>41</v>
      </c>
      <c r="Q390" s="86" t="s">
        <v>1967</v>
      </c>
      <c r="R390" s="25" t="s">
        <v>43</v>
      </c>
      <c r="S390" s="25" t="s">
        <v>44</v>
      </c>
      <c r="T390" s="55" t="n">
        <v>45677</v>
      </c>
      <c r="U390" s="25" t="s">
        <v>2443</v>
      </c>
    </row>
    <row r="391" customFormat="false" ht="13.5" hidden="false" customHeight="true" outlineLevel="0" collapsed="false">
      <c r="A391" s="22" t="s">
        <v>1920</v>
      </c>
      <c r="B391" s="23" t="n">
        <v>0</v>
      </c>
      <c r="C391" s="23" t="n">
        <v>26400.01</v>
      </c>
      <c r="D391" s="85" t="n">
        <v>1</v>
      </c>
      <c r="E391" s="25" t="s">
        <v>1938</v>
      </c>
      <c r="F391" s="25" t="s">
        <v>46</v>
      </c>
      <c r="G391" s="45" t="s">
        <v>1939</v>
      </c>
      <c r="H391" s="45" t="s">
        <v>1968</v>
      </c>
      <c r="I391" s="45" t="s">
        <v>1941</v>
      </c>
      <c r="J391" s="45" t="s">
        <v>1942</v>
      </c>
      <c r="K391" s="45" t="s">
        <v>1969</v>
      </c>
      <c r="L391" s="45" t="s">
        <v>1927</v>
      </c>
      <c r="M391" s="45" t="s">
        <v>1928</v>
      </c>
      <c r="N391" s="45" t="s">
        <v>375</v>
      </c>
      <c r="O391" s="45" t="s">
        <v>40</v>
      </c>
      <c r="P391" s="25" t="s">
        <v>41</v>
      </c>
      <c r="Q391" s="86" t="s">
        <v>1944</v>
      </c>
      <c r="R391" s="25" t="s">
        <v>43</v>
      </c>
      <c r="S391" s="25" t="s">
        <v>44</v>
      </c>
      <c r="T391" s="55" t="n">
        <v>45677</v>
      </c>
      <c r="U391" s="25" t="s">
        <v>2444</v>
      </c>
    </row>
    <row r="392" customFormat="false" ht="13.5" hidden="false" customHeight="true" outlineLevel="0" collapsed="false">
      <c r="A392" s="22" t="s">
        <v>1920</v>
      </c>
      <c r="B392" s="23" t="n">
        <v>0</v>
      </c>
      <c r="C392" s="23" t="n">
        <v>23970</v>
      </c>
      <c r="D392" s="85" t="n">
        <v>1</v>
      </c>
      <c r="E392" s="25" t="s">
        <v>1938</v>
      </c>
      <c r="F392" s="25" t="s">
        <v>46</v>
      </c>
      <c r="G392" s="45" t="s">
        <v>1939</v>
      </c>
      <c r="H392" s="45" t="s">
        <v>1970</v>
      </c>
      <c r="I392" s="45" t="s">
        <v>1941</v>
      </c>
      <c r="J392" s="45" t="s">
        <v>1971</v>
      </c>
      <c r="K392" s="45" t="s">
        <v>1972</v>
      </c>
      <c r="L392" s="45" t="s">
        <v>1973</v>
      </c>
      <c r="M392" s="45" t="s">
        <v>1928</v>
      </c>
      <c r="N392" s="45" t="s">
        <v>375</v>
      </c>
      <c r="O392" s="45" t="s">
        <v>40</v>
      </c>
      <c r="P392" s="25" t="s">
        <v>41</v>
      </c>
      <c r="Q392" s="86" t="s">
        <v>1944</v>
      </c>
      <c r="R392" s="25" t="s">
        <v>43</v>
      </c>
      <c r="S392" s="25" t="s">
        <v>44</v>
      </c>
      <c r="T392" s="55" t="n">
        <v>45708</v>
      </c>
      <c r="U392" s="25" t="s">
        <v>2445</v>
      </c>
    </row>
    <row r="393" customFormat="false" ht="13.5" hidden="false" customHeight="true" outlineLevel="0" collapsed="false">
      <c r="A393" s="22" t="s">
        <v>1920</v>
      </c>
      <c r="B393" s="23" t="n">
        <v>0</v>
      </c>
      <c r="C393" s="23" t="n">
        <v>23372.2</v>
      </c>
      <c r="D393" s="85" t="n">
        <v>1</v>
      </c>
      <c r="E393" s="25" t="s">
        <v>1938</v>
      </c>
      <c r="F393" s="25" t="s">
        <v>46</v>
      </c>
      <c r="G393" s="45" t="s">
        <v>1939</v>
      </c>
      <c r="H393" s="45" t="s">
        <v>1974</v>
      </c>
      <c r="I393" s="45" t="s">
        <v>1941</v>
      </c>
      <c r="J393" s="45" t="s">
        <v>1942</v>
      </c>
      <c r="K393" s="45" t="s">
        <v>1969</v>
      </c>
      <c r="L393" s="45" t="s">
        <v>1927</v>
      </c>
      <c r="M393" s="45" t="s">
        <v>1928</v>
      </c>
      <c r="N393" s="45" t="s">
        <v>375</v>
      </c>
      <c r="O393" s="45" t="s">
        <v>40</v>
      </c>
      <c r="P393" s="25" t="s">
        <v>41</v>
      </c>
      <c r="Q393" s="86" t="s">
        <v>1944</v>
      </c>
      <c r="R393" s="25" t="s">
        <v>43</v>
      </c>
      <c r="S393" s="25" t="s">
        <v>44</v>
      </c>
      <c r="T393" s="55" t="n">
        <v>45677</v>
      </c>
      <c r="U393" s="25" t="s">
        <v>2446</v>
      </c>
    </row>
    <row r="394" customFormat="false" ht="13.5" hidden="false" customHeight="true" outlineLevel="0" collapsed="false">
      <c r="A394" s="22" t="s">
        <v>1920</v>
      </c>
      <c r="B394" s="23" t="n">
        <v>0</v>
      </c>
      <c r="C394" s="23" t="n">
        <v>22580.42</v>
      </c>
      <c r="D394" s="85" t="n">
        <v>1</v>
      </c>
      <c r="E394" s="25" t="s">
        <v>1938</v>
      </c>
      <c r="F394" s="25" t="s">
        <v>46</v>
      </c>
      <c r="G394" s="45" t="s">
        <v>1939</v>
      </c>
      <c r="H394" s="45" t="s">
        <v>1975</v>
      </c>
      <c r="I394" s="45" t="s">
        <v>1976</v>
      </c>
      <c r="J394" s="45" t="s">
        <v>1942</v>
      </c>
      <c r="K394" s="45" t="s">
        <v>1977</v>
      </c>
      <c r="L394" s="45" t="s">
        <v>1978</v>
      </c>
      <c r="M394" s="45" t="s">
        <v>1928</v>
      </c>
      <c r="N394" s="45" t="s">
        <v>375</v>
      </c>
      <c r="O394" s="45" t="s">
        <v>40</v>
      </c>
      <c r="P394" s="25" t="s">
        <v>41</v>
      </c>
      <c r="Q394" s="86" t="s">
        <v>1944</v>
      </c>
      <c r="R394" s="25" t="s">
        <v>43</v>
      </c>
      <c r="S394" s="25" t="s">
        <v>44</v>
      </c>
      <c r="T394" s="55" t="n">
        <v>45889</v>
      </c>
      <c r="U394" s="25" t="s">
        <v>2447</v>
      </c>
    </row>
    <row r="395" customFormat="false" ht="13.5" hidden="false" customHeight="true" outlineLevel="0" collapsed="false">
      <c r="A395" s="22" t="s">
        <v>1920</v>
      </c>
      <c r="B395" s="23" t="n">
        <v>0</v>
      </c>
      <c r="C395" s="23" t="n">
        <v>19520.4</v>
      </c>
      <c r="D395" s="85" t="n">
        <v>1</v>
      </c>
      <c r="E395" s="25" t="s">
        <v>1938</v>
      </c>
      <c r="F395" s="25" t="s">
        <v>46</v>
      </c>
      <c r="G395" s="45" t="s">
        <v>1939</v>
      </c>
      <c r="H395" s="45" t="s">
        <v>1979</v>
      </c>
      <c r="I395" s="45" t="s">
        <v>1941</v>
      </c>
      <c r="J395" s="45" t="s">
        <v>1942</v>
      </c>
      <c r="K395" s="45" t="s">
        <v>1980</v>
      </c>
      <c r="L395" s="45" t="s">
        <v>1936</v>
      </c>
      <c r="M395" s="45" t="s">
        <v>1928</v>
      </c>
      <c r="N395" s="45" t="s">
        <v>375</v>
      </c>
      <c r="O395" s="45" t="s">
        <v>40</v>
      </c>
      <c r="P395" s="25" t="s">
        <v>41</v>
      </c>
      <c r="Q395" s="86" t="s">
        <v>1944</v>
      </c>
      <c r="R395" s="25" t="s">
        <v>43</v>
      </c>
      <c r="S395" s="25" t="s">
        <v>44</v>
      </c>
      <c r="T395" s="55" t="n">
        <v>45677</v>
      </c>
      <c r="U395" s="25" t="s">
        <v>2448</v>
      </c>
    </row>
    <row r="396" customFormat="false" ht="13.5" hidden="false" customHeight="true" outlineLevel="0" collapsed="false">
      <c r="A396" s="22" t="s">
        <v>1920</v>
      </c>
      <c r="B396" s="23" t="n">
        <v>0</v>
      </c>
      <c r="C396" s="23" t="n">
        <v>19352.75</v>
      </c>
      <c r="D396" s="85" t="n">
        <v>1</v>
      </c>
      <c r="E396" s="25" t="s">
        <v>1938</v>
      </c>
      <c r="F396" s="25" t="s">
        <v>46</v>
      </c>
      <c r="G396" s="45" t="s">
        <v>1939</v>
      </c>
      <c r="H396" s="45" t="s">
        <v>1981</v>
      </c>
      <c r="I396" s="45" t="s">
        <v>1941</v>
      </c>
      <c r="J396" s="45" t="s">
        <v>1942</v>
      </c>
      <c r="K396" s="45" t="s">
        <v>1969</v>
      </c>
      <c r="L396" s="45" t="s">
        <v>1927</v>
      </c>
      <c r="M396" s="45" t="s">
        <v>1928</v>
      </c>
      <c r="N396" s="45" t="s">
        <v>375</v>
      </c>
      <c r="O396" s="45" t="s">
        <v>40</v>
      </c>
      <c r="P396" s="25" t="s">
        <v>41</v>
      </c>
      <c r="Q396" s="86" t="s">
        <v>1944</v>
      </c>
      <c r="R396" s="25" t="s">
        <v>43</v>
      </c>
      <c r="S396" s="25" t="s">
        <v>44</v>
      </c>
      <c r="T396" s="55" t="n">
        <v>45677</v>
      </c>
      <c r="U396" s="25" t="s">
        <v>2449</v>
      </c>
    </row>
    <row r="397" customFormat="false" ht="13.5" hidden="false" customHeight="true" outlineLevel="0" collapsed="false">
      <c r="A397" s="22" t="s">
        <v>1920</v>
      </c>
      <c r="B397" s="23" t="n">
        <v>419290.31</v>
      </c>
      <c r="C397" s="23" t="n">
        <v>15990</v>
      </c>
      <c r="D397" s="85" t="n">
        <v>1</v>
      </c>
      <c r="E397" s="25" t="s">
        <v>1938</v>
      </c>
      <c r="F397" s="25" t="s">
        <v>46</v>
      </c>
      <c r="G397" s="45" t="s">
        <v>1939</v>
      </c>
      <c r="H397" s="45" t="s">
        <v>1982</v>
      </c>
      <c r="I397" s="45" t="s">
        <v>1946</v>
      </c>
      <c r="J397" s="45" t="s">
        <v>1947</v>
      </c>
      <c r="K397" s="45" t="s">
        <v>1983</v>
      </c>
      <c r="L397" s="45" t="s">
        <v>1984</v>
      </c>
      <c r="M397" s="45" t="s">
        <v>1985</v>
      </c>
      <c r="N397" s="45" t="s">
        <v>375</v>
      </c>
      <c r="O397" s="45" t="s">
        <v>40</v>
      </c>
      <c r="P397" s="25" t="s">
        <v>276</v>
      </c>
      <c r="Q397" s="86" t="s">
        <v>1944</v>
      </c>
      <c r="R397" s="25" t="s">
        <v>2094</v>
      </c>
      <c r="S397" s="25" t="s">
        <v>44</v>
      </c>
      <c r="T397" s="55" t="n">
        <v>45708</v>
      </c>
      <c r="U397" s="25" t="s">
        <v>2450</v>
      </c>
    </row>
    <row r="398" customFormat="false" ht="13.5" hidden="false" customHeight="true" outlineLevel="0" collapsed="false">
      <c r="A398" s="22" t="s">
        <v>1920</v>
      </c>
      <c r="B398" s="23" t="n">
        <v>0</v>
      </c>
      <c r="C398" s="23" t="n">
        <v>12385</v>
      </c>
      <c r="D398" s="85" t="n">
        <v>1</v>
      </c>
      <c r="E398" s="25" t="s">
        <v>1938</v>
      </c>
      <c r="F398" s="25" t="s">
        <v>46</v>
      </c>
      <c r="G398" s="45" t="s">
        <v>1939</v>
      </c>
      <c r="H398" s="45" t="s">
        <v>1986</v>
      </c>
      <c r="I398" s="45" t="s">
        <v>1941</v>
      </c>
      <c r="J398" s="45" t="s">
        <v>1942</v>
      </c>
      <c r="K398" s="45" t="s">
        <v>1969</v>
      </c>
      <c r="L398" s="45" t="s">
        <v>1927</v>
      </c>
      <c r="M398" s="45" t="s">
        <v>1928</v>
      </c>
      <c r="N398" s="45" t="s">
        <v>375</v>
      </c>
      <c r="O398" s="45" t="s">
        <v>40</v>
      </c>
      <c r="P398" s="25" t="s">
        <v>41</v>
      </c>
      <c r="Q398" s="86" t="s">
        <v>1944</v>
      </c>
      <c r="R398" s="25" t="s">
        <v>43</v>
      </c>
      <c r="S398" s="25" t="s">
        <v>44</v>
      </c>
      <c r="T398" s="55" t="n">
        <v>45677</v>
      </c>
      <c r="U398" s="25" t="s">
        <v>2451</v>
      </c>
    </row>
    <row r="399" customFormat="false" ht="13.5" hidden="false" customHeight="true" outlineLevel="0" collapsed="false">
      <c r="A399" s="22" t="s">
        <v>1920</v>
      </c>
      <c r="B399" s="23" t="n">
        <v>0</v>
      </c>
      <c r="C399" s="23" t="n">
        <v>11764.8</v>
      </c>
      <c r="D399" s="85" t="n">
        <v>1</v>
      </c>
      <c r="E399" s="25" t="s">
        <v>1938</v>
      </c>
      <c r="F399" s="25" t="s">
        <v>46</v>
      </c>
      <c r="G399" s="45" t="s">
        <v>1939</v>
      </c>
      <c r="H399" s="45" t="s">
        <v>1987</v>
      </c>
      <c r="I399" s="45" t="s">
        <v>1976</v>
      </c>
      <c r="J399" s="45" t="s">
        <v>1942</v>
      </c>
      <c r="K399" s="45" t="s">
        <v>1988</v>
      </c>
      <c r="L399" s="45" t="s">
        <v>1936</v>
      </c>
      <c r="M399" s="45" t="s">
        <v>1989</v>
      </c>
      <c r="N399" s="45" t="s">
        <v>375</v>
      </c>
      <c r="O399" s="45" t="s">
        <v>40</v>
      </c>
      <c r="P399" s="25" t="s">
        <v>41</v>
      </c>
      <c r="Q399" s="86" t="s">
        <v>1944</v>
      </c>
      <c r="R399" s="25" t="s">
        <v>43</v>
      </c>
      <c r="S399" s="25" t="s">
        <v>44</v>
      </c>
      <c r="T399" s="55" t="n">
        <v>45797</v>
      </c>
      <c r="U399" s="25" t="s">
        <v>2452</v>
      </c>
    </row>
    <row r="400" customFormat="false" ht="13.5" hidden="false" customHeight="true" outlineLevel="0" collapsed="false">
      <c r="A400" s="22" t="s">
        <v>1920</v>
      </c>
      <c r="B400" s="23" t="n">
        <v>0</v>
      </c>
      <c r="C400" s="23" t="n">
        <v>8000</v>
      </c>
      <c r="D400" s="85" t="n">
        <v>1</v>
      </c>
      <c r="E400" s="25" t="s">
        <v>1938</v>
      </c>
      <c r="F400" s="25" t="s">
        <v>46</v>
      </c>
      <c r="G400" s="45" t="s">
        <v>1939</v>
      </c>
      <c r="H400" s="45" t="s">
        <v>1990</v>
      </c>
      <c r="I400" s="45" t="s">
        <v>1941</v>
      </c>
      <c r="J400" s="45" t="s">
        <v>1942</v>
      </c>
      <c r="K400" s="45" t="s">
        <v>1991</v>
      </c>
      <c r="L400" s="45" t="s">
        <v>1927</v>
      </c>
      <c r="M400" s="45" t="s">
        <v>1928</v>
      </c>
      <c r="N400" s="45" t="s">
        <v>375</v>
      </c>
      <c r="O400" s="45" t="s">
        <v>40</v>
      </c>
      <c r="P400" s="25" t="s">
        <v>41</v>
      </c>
      <c r="Q400" s="86" t="s">
        <v>1944</v>
      </c>
      <c r="R400" s="25" t="s">
        <v>43</v>
      </c>
      <c r="S400" s="25" t="s">
        <v>44</v>
      </c>
      <c r="T400" s="55" t="n">
        <v>45677</v>
      </c>
      <c r="U400" s="25" t="s">
        <v>2453</v>
      </c>
    </row>
    <row r="401" customFormat="false" ht="13.5" hidden="false" customHeight="true" outlineLevel="0" collapsed="false">
      <c r="A401" s="22" t="s">
        <v>1920</v>
      </c>
      <c r="B401" s="23" t="n">
        <v>0</v>
      </c>
      <c r="C401" s="23" t="n">
        <v>6716</v>
      </c>
      <c r="D401" s="85" t="n">
        <v>1</v>
      </c>
      <c r="E401" s="25" t="s">
        <v>1938</v>
      </c>
      <c r="F401" s="25" t="s">
        <v>46</v>
      </c>
      <c r="G401" s="45" t="s">
        <v>1939</v>
      </c>
      <c r="H401" s="45" t="s">
        <v>1992</v>
      </c>
      <c r="I401" s="45" t="s">
        <v>1941</v>
      </c>
      <c r="J401" s="45" t="s">
        <v>1942</v>
      </c>
      <c r="K401" s="45" t="s">
        <v>1969</v>
      </c>
      <c r="L401" s="45" t="s">
        <v>1927</v>
      </c>
      <c r="M401" s="45" t="s">
        <v>1928</v>
      </c>
      <c r="N401" s="45" t="s">
        <v>375</v>
      </c>
      <c r="O401" s="45" t="s">
        <v>40</v>
      </c>
      <c r="P401" s="25" t="s">
        <v>41</v>
      </c>
      <c r="Q401" s="86" t="s">
        <v>1944</v>
      </c>
      <c r="R401" s="25" t="s">
        <v>43</v>
      </c>
      <c r="S401" s="25" t="s">
        <v>44</v>
      </c>
      <c r="T401" s="55" t="n">
        <v>45677</v>
      </c>
      <c r="U401" s="25" t="s">
        <v>2454</v>
      </c>
    </row>
    <row r="402" customFormat="false" ht="13.5" hidden="false" customHeight="true" outlineLevel="0" collapsed="false">
      <c r="A402" s="22" t="s">
        <v>1920</v>
      </c>
      <c r="B402" s="23" t="n">
        <v>260006.65</v>
      </c>
      <c r="C402" s="23" t="n">
        <v>5000</v>
      </c>
      <c r="D402" s="85" t="n">
        <v>1</v>
      </c>
      <c r="E402" s="25" t="s">
        <v>1938</v>
      </c>
      <c r="F402" s="25" t="s">
        <v>46</v>
      </c>
      <c r="G402" s="45" t="s">
        <v>1939</v>
      </c>
      <c r="H402" s="45" t="s">
        <v>1993</v>
      </c>
      <c r="I402" s="45" t="s">
        <v>1946</v>
      </c>
      <c r="J402" s="45" t="s">
        <v>1947</v>
      </c>
      <c r="K402" s="45" t="s">
        <v>1994</v>
      </c>
      <c r="L402" s="45" t="s">
        <v>1949</v>
      </c>
      <c r="M402" s="45" t="s">
        <v>1928</v>
      </c>
      <c r="N402" s="45" t="s">
        <v>375</v>
      </c>
      <c r="O402" s="45" t="s">
        <v>40</v>
      </c>
      <c r="P402" s="25" t="s">
        <v>276</v>
      </c>
      <c r="Q402" s="86" t="s">
        <v>1944</v>
      </c>
      <c r="R402" s="25" t="s">
        <v>2094</v>
      </c>
      <c r="S402" s="25" t="s">
        <v>44</v>
      </c>
      <c r="T402" s="55" t="n">
        <v>45736</v>
      </c>
      <c r="U402" s="25" t="s">
        <v>2455</v>
      </c>
    </row>
    <row r="403" customFormat="false" ht="13.5" hidden="false" customHeight="true" outlineLevel="0" collapsed="false">
      <c r="A403" s="22" t="s">
        <v>1920</v>
      </c>
      <c r="B403" s="23" t="n">
        <v>12389.01</v>
      </c>
      <c r="C403" s="23" t="n">
        <v>5000</v>
      </c>
      <c r="D403" s="85" t="n">
        <v>1</v>
      </c>
      <c r="E403" s="25" t="s">
        <v>1938</v>
      </c>
      <c r="F403" s="25" t="s">
        <v>46</v>
      </c>
      <c r="G403" s="45" t="s">
        <v>1939</v>
      </c>
      <c r="H403" s="45" t="s">
        <v>1995</v>
      </c>
      <c r="I403" s="45" t="s">
        <v>1946</v>
      </c>
      <c r="J403" s="45" t="s">
        <v>1947</v>
      </c>
      <c r="K403" s="45" t="s">
        <v>1996</v>
      </c>
      <c r="L403" s="45" t="s">
        <v>1927</v>
      </c>
      <c r="M403" s="45" t="s">
        <v>1928</v>
      </c>
      <c r="N403" s="45" t="s">
        <v>375</v>
      </c>
      <c r="O403" s="45" t="s">
        <v>40</v>
      </c>
      <c r="P403" s="25" t="s">
        <v>276</v>
      </c>
      <c r="Q403" s="86" t="s">
        <v>1944</v>
      </c>
      <c r="R403" s="25" t="s">
        <v>2094</v>
      </c>
      <c r="S403" s="25" t="s">
        <v>44</v>
      </c>
      <c r="T403" s="55" t="n">
        <v>45736</v>
      </c>
      <c r="U403" s="25" t="s">
        <v>2456</v>
      </c>
    </row>
    <row r="404" customFormat="false" ht="13.5" hidden="false" customHeight="true" outlineLevel="0" collapsed="false">
      <c r="A404" s="22" t="s">
        <v>1920</v>
      </c>
      <c r="B404" s="23" t="n">
        <v>0</v>
      </c>
      <c r="C404" s="23" t="n">
        <v>4478</v>
      </c>
      <c r="D404" s="85" t="n">
        <v>1</v>
      </c>
      <c r="E404" s="25" t="s">
        <v>1938</v>
      </c>
      <c r="F404" s="25" t="s">
        <v>46</v>
      </c>
      <c r="G404" s="45" t="s">
        <v>1939</v>
      </c>
      <c r="H404" s="45" t="s">
        <v>1997</v>
      </c>
      <c r="I404" s="45" t="s">
        <v>1941</v>
      </c>
      <c r="J404" s="45" t="s">
        <v>1942</v>
      </c>
      <c r="K404" s="45" t="s">
        <v>1969</v>
      </c>
      <c r="L404" s="45" t="s">
        <v>1927</v>
      </c>
      <c r="M404" s="45" t="s">
        <v>1928</v>
      </c>
      <c r="N404" s="45" t="s">
        <v>375</v>
      </c>
      <c r="O404" s="45" t="s">
        <v>40</v>
      </c>
      <c r="P404" s="25" t="s">
        <v>41</v>
      </c>
      <c r="Q404" s="86" t="s">
        <v>1944</v>
      </c>
      <c r="R404" s="25" t="s">
        <v>43</v>
      </c>
      <c r="S404" s="25" t="s">
        <v>44</v>
      </c>
      <c r="T404" s="55" t="n">
        <v>45677</v>
      </c>
      <c r="U404" s="25" t="s">
        <v>2457</v>
      </c>
    </row>
    <row r="405" customFormat="false" ht="13.5" hidden="false" customHeight="true" outlineLevel="0" collapsed="false">
      <c r="A405" s="22" t="s">
        <v>1920</v>
      </c>
      <c r="B405" s="23" t="n">
        <v>0</v>
      </c>
      <c r="C405" s="23" t="n">
        <v>3594.24</v>
      </c>
      <c r="D405" s="85" t="n">
        <v>1</v>
      </c>
      <c r="E405" s="25" t="s">
        <v>1938</v>
      </c>
      <c r="F405" s="25" t="s">
        <v>46</v>
      </c>
      <c r="G405" s="45" t="s">
        <v>1939</v>
      </c>
      <c r="H405" s="45" t="s">
        <v>1998</v>
      </c>
      <c r="I405" s="45" t="s">
        <v>1941</v>
      </c>
      <c r="J405" s="45" t="s">
        <v>1942</v>
      </c>
      <c r="K405" s="45" t="s">
        <v>1999</v>
      </c>
      <c r="L405" s="45" t="s">
        <v>1927</v>
      </c>
      <c r="M405" s="45" t="s">
        <v>1928</v>
      </c>
      <c r="N405" s="45" t="s">
        <v>375</v>
      </c>
      <c r="O405" s="45" t="s">
        <v>40</v>
      </c>
      <c r="P405" s="25" t="s">
        <v>41</v>
      </c>
      <c r="Q405" s="86" t="s">
        <v>1944</v>
      </c>
      <c r="R405" s="25" t="s">
        <v>43</v>
      </c>
      <c r="S405" s="25" t="s">
        <v>44</v>
      </c>
      <c r="T405" s="55" t="n">
        <v>45677</v>
      </c>
      <c r="U405" s="25" t="s">
        <v>2458</v>
      </c>
    </row>
    <row r="406" customFormat="false" ht="13.5" hidden="false" customHeight="true" outlineLevel="0" collapsed="false">
      <c r="A406" s="22" t="s">
        <v>1920</v>
      </c>
      <c r="B406" s="23" t="n">
        <v>0.2</v>
      </c>
      <c r="C406" s="23" t="n">
        <v>3283</v>
      </c>
      <c r="D406" s="85" t="n">
        <v>1</v>
      </c>
      <c r="E406" s="25" t="s">
        <v>1938</v>
      </c>
      <c r="F406" s="25" t="s">
        <v>46</v>
      </c>
      <c r="G406" s="45" t="s">
        <v>1939</v>
      </c>
      <c r="H406" s="45" t="s">
        <v>2000</v>
      </c>
      <c r="I406" s="45" t="s">
        <v>2001</v>
      </c>
      <c r="J406" s="45" t="s">
        <v>2002</v>
      </c>
      <c r="K406" s="45" t="s">
        <v>2003</v>
      </c>
      <c r="L406" s="45" t="s">
        <v>1927</v>
      </c>
      <c r="M406" s="45" t="s">
        <v>1928</v>
      </c>
      <c r="N406" s="45" t="s">
        <v>375</v>
      </c>
      <c r="O406" s="45" t="s">
        <v>40</v>
      </c>
      <c r="P406" s="25" t="s">
        <v>41</v>
      </c>
      <c r="Q406" s="86" t="s">
        <v>1944</v>
      </c>
      <c r="R406" s="25" t="s">
        <v>43</v>
      </c>
      <c r="S406" s="25" t="s">
        <v>44</v>
      </c>
      <c r="T406" s="55" t="n">
        <v>45677</v>
      </c>
      <c r="U406" s="25" t="s">
        <v>2459</v>
      </c>
    </row>
    <row r="407" customFormat="false" ht="13.5" hidden="false" customHeight="true" outlineLevel="0" collapsed="false">
      <c r="A407" s="22" t="s">
        <v>1920</v>
      </c>
      <c r="B407" s="23" t="n">
        <v>883980</v>
      </c>
      <c r="C407" s="23" t="n">
        <v>2000</v>
      </c>
      <c r="D407" s="85" t="n">
        <v>1</v>
      </c>
      <c r="E407" s="25" t="s">
        <v>1938</v>
      </c>
      <c r="F407" s="25" t="s">
        <v>46</v>
      </c>
      <c r="G407" s="45" t="s">
        <v>1939</v>
      </c>
      <c r="H407" s="45" t="s">
        <v>2004</v>
      </c>
      <c r="I407" s="45" t="s">
        <v>2001</v>
      </c>
      <c r="J407" s="45" t="s">
        <v>2002</v>
      </c>
      <c r="K407" s="45" t="s">
        <v>2005</v>
      </c>
      <c r="L407" s="45" t="s">
        <v>1973</v>
      </c>
      <c r="M407" s="45" t="s">
        <v>1928</v>
      </c>
      <c r="N407" s="45" t="s">
        <v>375</v>
      </c>
      <c r="O407" s="45" t="s">
        <v>40</v>
      </c>
      <c r="P407" s="25" t="s">
        <v>41</v>
      </c>
      <c r="Q407" s="86" t="s">
        <v>1944</v>
      </c>
      <c r="R407" s="25" t="s">
        <v>43</v>
      </c>
      <c r="S407" s="25" t="s">
        <v>44</v>
      </c>
      <c r="T407" s="55" t="n">
        <v>45920</v>
      </c>
      <c r="U407" s="25" t="s">
        <v>2460</v>
      </c>
    </row>
    <row r="408" customFormat="false" ht="13.5" hidden="false" customHeight="true" outlineLevel="0" collapsed="false">
      <c r="A408" s="22" t="s">
        <v>1920</v>
      </c>
      <c r="B408" s="23" t="n">
        <v>0</v>
      </c>
      <c r="C408" s="23" t="n">
        <v>539.99</v>
      </c>
      <c r="D408" s="85" t="n">
        <v>1</v>
      </c>
      <c r="E408" s="25" t="s">
        <v>1938</v>
      </c>
      <c r="F408" s="25" t="s">
        <v>46</v>
      </c>
      <c r="G408" s="45" t="s">
        <v>1939</v>
      </c>
      <c r="H408" s="45" t="s">
        <v>2006</v>
      </c>
      <c r="I408" s="45" t="s">
        <v>1976</v>
      </c>
      <c r="J408" s="45" t="s">
        <v>2007</v>
      </c>
      <c r="K408" s="45" t="s">
        <v>2008</v>
      </c>
      <c r="L408" s="45" t="s">
        <v>1927</v>
      </c>
      <c r="M408" s="45" t="s">
        <v>1928</v>
      </c>
      <c r="N408" s="45" t="s">
        <v>375</v>
      </c>
      <c r="O408" s="45" t="s">
        <v>40</v>
      </c>
      <c r="P408" s="25" t="s">
        <v>41</v>
      </c>
      <c r="Q408" s="86" t="s">
        <v>1944</v>
      </c>
      <c r="R408" s="25" t="s">
        <v>43</v>
      </c>
      <c r="S408" s="25" t="s">
        <v>44</v>
      </c>
      <c r="T408" s="55" t="n">
        <v>45677</v>
      </c>
      <c r="U408" s="25" t="s">
        <v>2461</v>
      </c>
    </row>
    <row r="409" customFormat="false" ht="13.5" hidden="false" customHeight="true" outlineLevel="0" collapsed="false">
      <c r="A409" s="22" t="s">
        <v>1920</v>
      </c>
      <c r="B409" s="23" t="n">
        <v>2541935.32</v>
      </c>
      <c r="C409" s="23" t="n">
        <v>0</v>
      </c>
      <c r="D409" s="85" t="n">
        <v>3</v>
      </c>
      <c r="E409" s="25" t="s">
        <v>1938</v>
      </c>
      <c r="F409" s="25" t="s">
        <v>46</v>
      </c>
      <c r="G409" s="45" t="s">
        <v>1939</v>
      </c>
      <c r="H409" s="45" t="s">
        <v>2009</v>
      </c>
      <c r="I409" s="45" t="s">
        <v>1946</v>
      </c>
      <c r="J409" s="45" t="s">
        <v>1947</v>
      </c>
      <c r="K409" s="45" t="s">
        <v>2010</v>
      </c>
      <c r="L409" s="45" t="s">
        <v>1949</v>
      </c>
      <c r="M409" s="45" t="s">
        <v>2011</v>
      </c>
      <c r="N409" s="45" t="s">
        <v>375</v>
      </c>
      <c r="O409" s="45" t="s">
        <v>40</v>
      </c>
      <c r="P409" s="25" t="s">
        <v>276</v>
      </c>
      <c r="Q409" s="86" t="s">
        <v>1944</v>
      </c>
      <c r="R409" s="25" t="s">
        <v>43</v>
      </c>
      <c r="S409" s="25" t="s">
        <v>470</v>
      </c>
      <c r="T409" s="55" t="n">
        <v>45708</v>
      </c>
      <c r="U409" s="25" t="s">
        <v>2462</v>
      </c>
    </row>
    <row r="410" customFormat="false" ht="13.5" hidden="false" customHeight="true" outlineLevel="0" collapsed="false">
      <c r="A410" s="22" t="s">
        <v>1920</v>
      </c>
      <c r="B410" s="23" t="n">
        <v>1031999</v>
      </c>
      <c r="C410" s="23" t="n">
        <v>0</v>
      </c>
      <c r="D410" s="85" t="n">
        <v>3</v>
      </c>
      <c r="E410" s="25" t="s">
        <v>1938</v>
      </c>
      <c r="F410" s="25" t="s">
        <v>46</v>
      </c>
      <c r="G410" s="45" t="s">
        <v>2012</v>
      </c>
      <c r="H410" s="45" t="s">
        <v>2013</v>
      </c>
      <c r="I410" s="45" t="s">
        <v>2014</v>
      </c>
      <c r="J410" s="45" t="s">
        <v>2015</v>
      </c>
      <c r="K410" s="45" t="s">
        <v>2016</v>
      </c>
      <c r="L410" s="45" t="s">
        <v>1927</v>
      </c>
      <c r="M410" s="45" t="s">
        <v>1928</v>
      </c>
      <c r="N410" s="45" t="s">
        <v>375</v>
      </c>
      <c r="O410" s="45" t="s">
        <v>40</v>
      </c>
      <c r="P410" s="25" t="s">
        <v>41</v>
      </c>
      <c r="Q410" s="86" t="s">
        <v>1944</v>
      </c>
      <c r="R410" s="25" t="s">
        <v>43</v>
      </c>
      <c r="S410" s="25" t="s">
        <v>44</v>
      </c>
      <c r="T410" s="55" t="n">
        <v>45920</v>
      </c>
      <c r="U410" s="25" t="s">
        <v>2463</v>
      </c>
    </row>
    <row r="411" customFormat="false" ht="13.5" hidden="false" customHeight="true" outlineLevel="0" collapsed="false">
      <c r="A411" s="22" t="s">
        <v>1920</v>
      </c>
      <c r="B411" s="23" t="n">
        <v>94499</v>
      </c>
      <c r="C411" s="23" t="n">
        <v>0</v>
      </c>
      <c r="D411" s="85" t="n">
        <v>3</v>
      </c>
      <c r="E411" s="25" t="s">
        <v>1938</v>
      </c>
      <c r="F411" s="25" t="s">
        <v>46</v>
      </c>
      <c r="G411" s="45" t="s">
        <v>1939</v>
      </c>
      <c r="H411" s="45" t="s">
        <v>2017</v>
      </c>
      <c r="I411" s="45" t="s">
        <v>2001</v>
      </c>
      <c r="J411" s="45" t="s">
        <v>2002</v>
      </c>
      <c r="K411" s="45" t="s">
        <v>2018</v>
      </c>
      <c r="L411" s="45" t="s">
        <v>1973</v>
      </c>
      <c r="M411" s="45" t="s">
        <v>1928</v>
      </c>
      <c r="N411" s="45" t="s">
        <v>375</v>
      </c>
      <c r="O411" s="45" t="s">
        <v>40</v>
      </c>
      <c r="P411" s="25" t="s">
        <v>276</v>
      </c>
      <c r="Q411" s="86" t="s">
        <v>1944</v>
      </c>
      <c r="R411" s="25" t="s">
        <v>43</v>
      </c>
      <c r="S411" s="25" t="s">
        <v>44</v>
      </c>
      <c r="T411" s="55" t="n">
        <v>45920</v>
      </c>
      <c r="U411" s="25" t="s">
        <v>2464</v>
      </c>
    </row>
    <row r="412" customFormat="false" ht="13.5" hidden="false" customHeight="true" outlineLevel="0" collapsed="false">
      <c r="A412" s="22" t="s">
        <v>1920</v>
      </c>
      <c r="B412" s="23" t="n">
        <v>38400</v>
      </c>
      <c r="C412" s="23" t="n">
        <v>0</v>
      </c>
      <c r="D412" s="85" t="n">
        <v>3</v>
      </c>
      <c r="E412" s="25" t="s">
        <v>1938</v>
      </c>
      <c r="F412" s="25" t="s">
        <v>46</v>
      </c>
      <c r="G412" s="45" t="s">
        <v>1939</v>
      </c>
      <c r="H412" s="45" t="s">
        <v>2019</v>
      </c>
      <c r="I412" s="45" t="s">
        <v>2001</v>
      </c>
      <c r="J412" s="45" t="s">
        <v>2002</v>
      </c>
      <c r="K412" s="45" t="s">
        <v>2020</v>
      </c>
      <c r="L412" s="45" t="s">
        <v>1936</v>
      </c>
      <c r="M412" s="45" t="s">
        <v>1928</v>
      </c>
      <c r="N412" s="45" t="s">
        <v>375</v>
      </c>
      <c r="O412" s="45" t="s">
        <v>40</v>
      </c>
      <c r="P412" s="25" t="s">
        <v>41</v>
      </c>
      <c r="Q412" s="86" t="s">
        <v>1944</v>
      </c>
      <c r="R412" s="25" t="s">
        <v>43</v>
      </c>
      <c r="S412" s="25" t="s">
        <v>44</v>
      </c>
      <c r="T412" s="55" t="n">
        <v>45689</v>
      </c>
      <c r="U412" s="25" t="s">
        <v>2465</v>
      </c>
    </row>
    <row r="413" customFormat="false" ht="13.5" hidden="false" customHeight="true" outlineLevel="0" collapsed="false">
      <c r="A413" s="22" t="s">
        <v>1920</v>
      </c>
      <c r="B413" s="23" t="n">
        <v>14576.6</v>
      </c>
      <c r="C413" s="23" t="n">
        <v>0</v>
      </c>
      <c r="D413" s="85" t="n">
        <v>3</v>
      </c>
      <c r="E413" s="25" t="s">
        <v>1938</v>
      </c>
      <c r="F413" s="25" t="s">
        <v>46</v>
      </c>
      <c r="G413" s="45" t="s">
        <v>1939</v>
      </c>
      <c r="H413" s="45" t="s">
        <v>2021</v>
      </c>
      <c r="I413" s="45" t="s">
        <v>2001</v>
      </c>
      <c r="J413" s="45" t="s">
        <v>2002</v>
      </c>
      <c r="K413" s="45" t="s">
        <v>2022</v>
      </c>
      <c r="L413" s="45" t="s">
        <v>1927</v>
      </c>
      <c r="M413" s="45" t="s">
        <v>1928</v>
      </c>
      <c r="N413" s="45" t="s">
        <v>375</v>
      </c>
      <c r="O413" s="45" t="s">
        <v>40</v>
      </c>
      <c r="P413" s="25" t="s">
        <v>41</v>
      </c>
      <c r="Q413" s="86" t="s">
        <v>1944</v>
      </c>
      <c r="R413" s="25" t="s">
        <v>43</v>
      </c>
      <c r="S413" s="25" t="s">
        <v>44</v>
      </c>
      <c r="T413" s="55" t="n">
        <v>45858</v>
      </c>
      <c r="U413" s="25" t="s">
        <v>2466</v>
      </c>
    </row>
    <row r="414" customFormat="false" ht="13.5" hidden="false" customHeight="true" outlineLevel="0" collapsed="false">
      <c r="A414" s="22" t="s">
        <v>1920</v>
      </c>
      <c r="B414" s="23" t="n">
        <v>7499</v>
      </c>
      <c r="C414" s="23" t="n">
        <v>0</v>
      </c>
      <c r="D414" s="85" t="n">
        <v>3</v>
      </c>
      <c r="E414" s="25" t="s">
        <v>1938</v>
      </c>
      <c r="F414" s="25" t="s">
        <v>46</v>
      </c>
      <c r="G414" s="45" t="s">
        <v>1939</v>
      </c>
      <c r="H414" s="45" t="s">
        <v>2023</v>
      </c>
      <c r="I414" s="45" t="s">
        <v>2001</v>
      </c>
      <c r="J414" s="45" t="s">
        <v>2002</v>
      </c>
      <c r="K414" s="45" t="s">
        <v>2022</v>
      </c>
      <c r="L414" s="45" t="s">
        <v>1927</v>
      </c>
      <c r="M414" s="45" t="s">
        <v>1928</v>
      </c>
      <c r="N414" s="45" t="s">
        <v>375</v>
      </c>
      <c r="O414" s="45" t="s">
        <v>40</v>
      </c>
      <c r="P414" s="25" t="s">
        <v>41</v>
      </c>
      <c r="Q414" s="86" t="s">
        <v>1944</v>
      </c>
      <c r="R414" s="25" t="s">
        <v>43</v>
      </c>
      <c r="S414" s="25" t="s">
        <v>44</v>
      </c>
      <c r="T414" s="55" t="n">
        <v>45858</v>
      </c>
      <c r="U414" s="25" t="s">
        <v>2467</v>
      </c>
    </row>
    <row r="415" customFormat="false" ht="13.5" hidden="false" customHeight="true" outlineLevel="0" collapsed="false">
      <c r="A415" s="22" t="s">
        <v>1920</v>
      </c>
      <c r="B415" s="23" t="n">
        <v>5899</v>
      </c>
      <c r="C415" s="23" t="n">
        <v>0</v>
      </c>
      <c r="D415" s="85" t="n">
        <v>3</v>
      </c>
      <c r="E415" s="25" t="s">
        <v>1938</v>
      </c>
      <c r="F415" s="25" t="s">
        <v>46</v>
      </c>
      <c r="G415" s="45" t="s">
        <v>1939</v>
      </c>
      <c r="H415" s="45" t="s">
        <v>2024</v>
      </c>
      <c r="I415" s="45" t="s">
        <v>2001</v>
      </c>
      <c r="J415" s="45" t="s">
        <v>2002</v>
      </c>
      <c r="K415" s="45" t="s">
        <v>2022</v>
      </c>
      <c r="L415" s="45" t="s">
        <v>1927</v>
      </c>
      <c r="M415" s="45" t="s">
        <v>1928</v>
      </c>
      <c r="N415" s="45" t="s">
        <v>375</v>
      </c>
      <c r="O415" s="45" t="s">
        <v>40</v>
      </c>
      <c r="P415" s="25" t="s">
        <v>41</v>
      </c>
      <c r="Q415" s="86" t="s">
        <v>1944</v>
      </c>
      <c r="R415" s="25" t="s">
        <v>43</v>
      </c>
      <c r="S415" s="25" t="s">
        <v>44</v>
      </c>
      <c r="T415" s="55" t="n">
        <v>45858</v>
      </c>
      <c r="U415" s="25" t="s">
        <v>2468</v>
      </c>
    </row>
    <row r="416" customFormat="false" ht="13.5" hidden="false" customHeight="true" outlineLevel="0" collapsed="false">
      <c r="A416" s="22" t="s">
        <v>1920</v>
      </c>
      <c r="B416" s="23" t="n">
        <v>3599</v>
      </c>
      <c r="C416" s="23" t="n">
        <v>0</v>
      </c>
      <c r="D416" s="85" t="n">
        <v>3</v>
      </c>
      <c r="E416" s="25" t="s">
        <v>1938</v>
      </c>
      <c r="F416" s="25" t="s">
        <v>46</v>
      </c>
      <c r="G416" s="45" t="s">
        <v>1939</v>
      </c>
      <c r="H416" s="45" t="s">
        <v>2025</v>
      </c>
      <c r="I416" s="45" t="s">
        <v>2001</v>
      </c>
      <c r="J416" s="45" t="s">
        <v>2002</v>
      </c>
      <c r="K416" s="45" t="s">
        <v>2022</v>
      </c>
      <c r="L416" s="45" t="s">
        <v>1927</v>
      </c>
      <c r="M416" s="45" t="s">
        <v>1928</v>
      </c>
      <c r="N416" s="45" t="s">
        <v>375</v>
      </c>
      <c r="O416" s="45" t="s">
        <v>40</v>
      </c>
      <c r="P416" s="25" t="s">
        <v>41</v>
      </c>
      <c r="Q416" s="86" t="s">
        <v>1944</v>
      </c>
      <c r="R416" s="25" t="s">
        <v>43</v>
      </c>
      <c r="S416" s="25" t="s">
        <v>44</v>
      </c>
      <c r="T416" s="55" t="n">
        <v>45858</v>
      </c>
      <c r="U416" s="25" t="s">
        <v>2469</v>
      </c>
    </row>
    <row r="417" customFormat="false" ht="13.5" hidden="false" customHeight="true" outlineLevel="0" collapsed="false">
      <c r="A417" s="22" t="s">
        <v>1920</v>
      </c>
      <c r="B417" s="23" t="n">
        <v>3359</v>
      </c>
      <c r="C417" s="23" t="n">
        <v>0</v>
      </c>
      <c r="D417" s="85" t="n">
        <v>3</v>
      </c>
      <c r="E417" s="25" t="s">
        <v>1938</v>
      </c>
      <c r="F417" s="25" t="s">
        <v>46</v>
      </c>
      <c r="G417" s="45" t="s">
        <v>1939</v>
      </c>
      <c r="H417" s="45" t="s">
        <v>2026</v>
      </c>
      <c r="I417" s="45" t="s">
        <v>2001</v>
      </c>
      <c r="J417" s="45" t="s">
        <v>2002</v>
      </c>
      <c r="K417" s="45" t="s">
        <v>2027</v>
      </c>
      <c r="L417" s="45" t="s">
        <v>1927</v>
      </c>
      <c r="M417" s="45" t="s">
        <v>1928</v>
      </c>
      <c r="N417" s="45" t="s">
        <v>375</v>
      </c>
      <c r="O417" s="45" t="s">
        <v>40</v>
      </c>
      <c r="P417" s="25" t="s">
        <v>41</v>
      </c>
      <c r="Q417" s="86" t="s">
        <v>1944</v>
      </c>
      <c r="R417" s="25" t="s">
        <v>43</v>
      </c>
      <c r="S417" s="25" t="s">
        <v>44</v>
      </c>
      <c r="T417" s="55" t="n">
        <v>45858</v>
      </c>
      <c r="U417" s="25" t="s">
        <v>2470</v>
      </c>
    </row>
    <row r="418" customFormat="false" ht="13.5" hidden="false" customHeight="true" outlineLevel="0" collapsed="false">
      <c r="A418" s="22" t="s">
        <v>1920</v>
      </c>
      <c r="B418" s="23" t="n">
        <v>1151</v>
      </c>
      <c r="C418" s="23" t="n">
        <v>0</v>
      </c>
      <c r="D418" s="85" t="n">
        <v>3</v>
      </c>
      <c r="E418" s="25" t="s">
        <v>1938</v>
      </c>
      <c r="F418" s="25" t="s">
        <v>46</v>
      </c>
      <c r="G418" s="45" t="s">
        <v>1939</v>
      </c>
      <c r="H418" s="45" t="s">
        <v>2028</v>
      </c>
      <c r="I418" s="45" t="s">
        <v>2001</v>
      </c>
      <c r="J418" s="45" t="s">
        <v>2002</v>
      </c>
      <c r="K418" s="45" t="s">
        <v>2029</v>
      </c>
      <c r="L418" s="45" t="s">
        <v>1927</v>
      </c>
      <c r="M418" s="45" t="s">
        <v>1928</v>
      </c>
      <c r="N418" s="45" t="s">
        <v>375</v>
      </c>
      <c r="O418" s="45" t="s">
        <v>40</v>
      </c>
      <c r="P418" s="25" t="s">
        <v>41</v>
      </c>
      <c r="Q418" s="86" t="s">
        <v>1944</v>
      </c>
      <c r="R418" s="25" t="s">
        <v>43</v>
      </c>
      <c r="S418" s="25" t="s">
        <v>44</v>
      </c>
      <c r="T418" s="55" t="n">
        <v>45828</v>
      </c>
      <c r="U418" s="25" t="s">
        <v>2471</v>
      </c>
    </row>
    <row r="419" customFormat="false" ht="13.5" hidden="false" customHeight="true" outlineLevel="0" collapsed="false">
      <c r="A419" s="22" t="s">
        <v>1920</v>
      </c>
      <c r="B419" s="23" t="n">
        <v>999</v>
      </c>
      <c r="C419" s="23" t="n">
        <v>0</v>
      </c>
      <c r="D419" s="85" t="n">
        <v>3</v>
      </c>
      <c r="E419" s="25" t="s">
        <v>1938</v>
      </c>
      <c r="F419" s="25" t="s">
        <v>46</v>
      </c>
      <c r="G419" s="45" t="s">
        <v>1939</v>
      </c>
      <c r="H419" s="45" t="s">
        <v>2030</v>
      </c>
      <c r="I419" s="45" t="s">
        <v>2001</v>
      </c>
      <c r="J419" s="45" t="s">
        <v>2002</v>
      </c>
      <c r="K419" s="45" t="s">
        <v>2022</v>
      </c>
      <c r="L419" s="45" t="s">
        <v>1927</v>
      </c>
      <c r="M419" s="45" t="s">
        <v>1928</v>
      </c>
      <c r="N419" s="45" t="s">
        <v>375</v>
      </c>
      <c r="O419" s="45" t="s">
        <v>40</v>
      </c>
      <c r="P419" s="25" t="s">
        <v>41</v>
      </c>
      <c r="Q419" s="86" t="s">
        <v>1944</v>
      </c>
      <c r="R419" s="25" t="s">
        <v>43</v>
      </c>
      <c r="S419" s="25" t="s">
        <v>44</v>
      </c>
      <c r="T419" s="55" t="n">
        <v>45828</v>
      </c>
      <c r="U419" s="25" t="s">
        <v>2472</v>
      </c>
    </row>
    <row r="420" customFormat="false" ht="13.5" hidden="false" customHeight="true" outlineLevel="0" collapsed="false">
      <c r="A420" s="22" t="s">
        <v>1920</v>
      </c>
      <c r="B420" s="23" t="n">
        <v>0</v>
      </c>
      <c r="C420" s="23" t="n">
        <v>108000</v>
      </c>
      <c r="D420" s="85" t="n">
        <v>1</v>
      </c>
      <c r="E420" s="25" t="s">
        <v>2031</v>
      </c>
      <c r="F420" s="25" t="s">
        <v>31</v>
      </c>
      <c r="G420" s="45" t="s">
        <v>2032</v>
      </c>
      <c r="H420" s="45" t="s">
        <v>2033</v>
      </c>
      <c r="I420" s="45" t="s">
        <v>2034</v>
      </c>
      <c r="J420" s="45" t="s">
        <v>2035</v>
      </c>
      <c r="K420" s="45" t="s">
        <v>2036</v>
      </c>
      <c r="L420" s="45" t="s">
        <v>1927</v>
      </c>
      <c r="M420" s="45" t="s">
        <v>2037</v>
      </c>
      <c r="N420" s="45" t="s">
        <v>375</v>
      </c>
      <c r="O420" s="45" t="s">
        <v>40</v>
      </c>
      <c r="P420" s="25" t="s">
        <v>41</v>
      </c>
      <c r="Q420" s="86" t="s">
        <v>2038</v>
      </c>
      <c r="R420" s="25" t="s">
        <v>43</v>
      </c>
      <c r="S420" s="25" t="s">
        <v>44</v>
      </c>
      <c r="T420" s="55" t="n">
        <v>45677</v>
      </c>
      <c r="U420" s="25" t="s">
        <v>2473</v>
      </c>
    </row>
    <row r="421" customFormat="false" ht="13.5" hidden="false" customHeight="true" outlineLevel="0" collapsed="false">
      <c r="A421" s="22" t="s">
        <v>1920</v>
      </c>
      <c r="B421" s="23" t="n">
        <v>7000</v>
      </c>
      <c r="C421" s="23" t="n">
        <v>3000</v>
      </c>
      <c r="D421" s="85" t="n">
        <v>1</v>
      </c>
      <c r="E421" s="25" t="s">
        <v>2031</v>
      </c>
      <c r="F421" s="25" t="s">
        <v>144</v>
      </c>
      <c r="G421" s="45" t="s">
        <v>2032</v>
      </c>
      <c r="H421" s="45" t="s">
        <v>2039</v>
      </c>
      <c r="I421" s="45" t="s">
        <v>2040</v>
      </c>
      <c r="J421" s="45" t="s">
        <v>2041</v>
      </c>
      <c r="K421" s="45" t="s">
        <v>2042</v>
      </c>
      <c r="L421" s="45" t="s">
        <v>1927</v>
      </c>
      <c r="M421" s="45" t="s">
        <v>1928</v>
      </c>
      <c r="N421" s="45" t="s">
        <v>375</v>
      </c>
      <c r="O421" s="45" t="s">
        <v>40</v>
      </c>
      <c r="P421" s="25" t="s">
        <v>41</v>
      </c>
      <c r="Q421" s="86" t="s">
        <v>2038</v>
      </c>
      <c r="R421" s="25" t="s">
        <v>43</v>
      </c>
      <c r="S421" s="25" t="s">
        <v>44</v>
      </c>
      <c r="T421" s="55" t="n">
        <v>45736</v>
      </c>
      <c r="U421" s="25" t="s">
        <v>2474</v>
      </c>
    </row>
    <row r="422" customFormat="false" ht="13.5" hidden="false" customHeight="true" outlineLevel="0" collapsed="false">
      <c r="A422" s="22" t="s">
        <v>1920</v>
      </c>
      <c r="B422" s="23" t="n">
        <v>0</v>
      </c>
      <c r="C422" s="23" t="n">
        <v>38657.5</v>
      </c>
      <c r="D422" s="85" t="n">
        <v>1</v>
      </c>
      <c r="E422" s="25" t="s">
        <v>2043</v>
      </c>
      <c r="F422" s="25" t="s">
        <v>163</v>
      </c>
      <c r="G422" s="45" t="s">
        <v>163</v>
      </c>
      <c r="H422" s="45" t="s">
        <v>163</v>
      </c>
      <c r="I422" s="45" t="s">
        <v>2044</v>
      </c>
      <c r="J422" s="45" t="s">
        <v>2045</v>
      </c>
      <c r="K422" s="45" t="s">
        <v>2046</v>
      </c>
      <c r="L422" s="45" t="s">
        <v>1927</v>
      </c>
      <c r="M422" s="45" t="s">
        <v>2037</v>
      </c>
      <c r="N422" s="45" t="s">
        <v>375</v>
      </c>
      <c r="O422" s="45" t="s">
        <v>40</v>
      </c>
      <c r="P422" s="25" t="s">
        <v>41</v>
      </c>
      <c r="Q422" s="86" t="s">
        <v>2047</v>
      </c>
      <c r="R422" s="25" t="s">
        <v>43</v>
      </c>
      <c r="S422" s="25" t="s">
        <v>44</v>
      </c>
      <c r="T422" s="55" t="n">
        <v>45677</v>
      </c>
      <c r="U422" s="25" t="s">
        <v>2475</v>
      </c>
    </row>
    <row r="423" customFormat="false" ht="13.5" hidden="false" customHeight="true" outlineLevel="0" collapsed="false">
      <c r="A423" s="22" t="s">
        <v>1920</v>
      </c>
      <c r="B423" s="23" t="n">
        <v>0</v>
      </c>
      <c r="C423" s="23" t="n">
        <v>19000</v>
      </c>
      <c r="D423" s="85" t="n">
        <v>1</v>
      </c>
      <c r="E423" s="25" t="s">
        <v>2048</v>
      </c>
      <c r="F423" s="25" t="s">
        <v>179</v>
      </c>
      <c r="G423" s="45" t="s">
        <v>694</v>
      </c>
      <c r="H423" s="45" t="s">
        <v>694</v>
      </c>
      <c r="I423" s="45" t="s">
        <v>2049</v>
      </c>
      <c r="J423" s="45" t="s">
        <v>2045</v>
      </c>
      <c r="K423" s="45" t="s">
        <v>2046</v>
      </c>
      <c r="L423" s="45" t="s">
        <v>1927</v>
      </c>
      <c r="M423" s="45" t="s">
        <v>2037</v>
      </c>
      <c r="N423" s="45" t="s">
        <v>375</v>
      </c>
      <c r="O423" s="45" t="s">
        <v>40</v>
      </c>
      <c r="P423" s="25" t="s">
        <v>41</v>
      </c>
      <c r="Q423" s="86" t="s">
        <v>2050</v>
      </c>
      <c r="R423" s="25" t="s">
        <v>43</v>
      </c>
      <c r="S423" s="25" t="s">
        <v>44</v>
      </c>
      <c r="T423" s="55" t="n">
        <v>45677</v>
      </c>
      <c r="U423" s="25" t="s">
        <v>2476</v>
      </c>
    </row>
  </sheetData>
  <mergeCells count="2">
    <mergeCell ref="E1:K1"/>
    <mergeCell ref="P1:T1"/>
  </mergeCells>
  <conditionalFormatting sqref="B1">
    <cfRule type="cellIs" priority="2" operator="lessThan" aboveAverage="0" equalAverage="0" bottom="0" percent="0" rank="0" text="" dxfId="169">
      <formula>0</formula>
    </cfRule>
  </conditionalFormatting>
  <conditionalFormatting sqref="D3:D423">
    <cfRule type="cellIs" priority="3" operator="equal" aboveAverage="0" equalAverage="0" bottom="0" percent="0" rank="0" text="" dxfId="170">
      <formula>3</formula>
    </cfRule>
    <cfRule type="cellIs" priority="4" operator="equal" aboveAverage="0" equalAverage="0" bottom="0" percent="0" rank="0" text="" dxfId="171">
      <formula>2</formula>
    </cfRule>
    <cfRule type="cellIs" priority="5" operator="equal" aboveAverage="0" equalAverage="0" bottom="0" percent="0" rank="0" text="" dxfId="172">
      <formula>1</formula>
    </cfRule>
  </conditionalFormatting>
  <conditionalFormatting sqref="E3:E423">
    <cfRule type="expression" priority="6" aboveAverage="0" equalAverage="0" bottom="0" percent="0" rank="0" text="" dxfId="173">
      <formula>$D3=""</formula>
    </cfRule>
    <cfRule type="expression" priority="7" aboveAverage="0" equalAverage="0" bottom="0" percent="0" rank="0" text="" dxfId="174">
      <formula>$C3=0</formula>
    </cfRule>
    <cfRule type="expression" priority="8" aboveAverage="0" equalAverage="0" bottom="0" percent="0" rank="0" text="" dxfId="175">
      <formula>$C3&gt;0</formula>
    </cfRule>
  </conditionalFormatting>
  <hyperlinks>
    <hyperlink ref="L1" r:id="rId1" display="PDI 2019-2023"/>
    <hyperlink ref="M1" r:id="rId2" display="CPA 2024"/>
    <hyperlink ref="N1" r:id="rId3" display="PPA 2024-2027"/>
    <hyperlink ref="O1" r:id="rId4" display="PO NVSL - Novo Viver sem Limit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5"/>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2"/>
  <sheetViews>
    <sheetView showFormulas="false" showGridLines="true" showRowColHeaders="true" showZeros="true" rightToLeft="false" tabSelected="false" showOutlineSymbols="true" defaultGridColor="true" view="normal" topLeftCell="A7" colorId="64" zoomScale="180" zoomScaleNormal="180" zoomScalePageLayoutView="100" workbookViewId="0">
      <selection pane="topLeft" activeCell="C6" activeCellId="0" sqref="C6"/>
    </sheetView>
  </sheetViews>
  <sheetFormatPr defaultColWidth="15.65234375" defaultRowHeight="13.5" zeroHeight="false" outlineLevelRow="0" outlineLevelCol="0"/>
  <cols>
    <col collapsed="false" customWidth="false" hidden="false" outlineLevel="0" max="1024" min="1" style="25" width="15.63"/>
  </cols>
  <sheetData>
    <row r="1" s="23" customFormat="true" ht="13.5" hidden="false" customHeight="true" outlineLevel="0" collapsed="false">
      <c r="A1" s="79" t="n">
        <f aca="false">AGIITEC!A1+AUDIN!A1+CCH!A1+CCL!A1+CER!A1+CLS!A1+CPF!A1+CRE!A1+DCS!A1+GABINETE!A1+PROAD!A1+PROAE!A1+PROEC!A1+PROGESP!A1+PROGRAD!A1+PROPEPG!A1+PROPLAN!A1+SEO!A1+SETI!A1</f>
        <v>64565894.0028821</v>
      </c>
      <c r="B1" s="89" t="n">
        <f aca="false">A1-C1</f>
        <v>0.00498213618993759</v>
      </c>
      <c r="C1" s="79" t="n">
        <f aca="false">SUM(_Relatório_AG[Valor Final])</f>
        <v>64565893.9979</v>
      </c>
      <c r="D1" s="79"/>
      <c r="E1" s="80" t="n">
        <f aca="false">SUM(_Relatório_AG[Valor de Demanda])</f>
        <v>88622709.6826</v>
      </c>
    </row>
    <row r="2" customFormat="false" ht="13.5" hidden="false" customHeight="true" outlineLevel="0" collapsed="false">
      <c r="A2" s="25" t="s">
        <v>25</v>
      </c>
      <c r="B2" s="25" t="s">
        <v>2477</v>
      </c>
      <c r="C2" s="90" t="s">
        <v>10</v>
      </c>
      <c r="D2" s="91" t="s">
        <v>9</v>
      </c>
      <c r="E2" s="90" t="s">
        <v>2478</v>
      </c>
    </row>
    <row r="3" customFormat="false" ht="13.5" hidden="false" customHeight="true" outlineLevel="0" collapsed="false">
      <c r="A3" s="25" t="s">
        <v>43</v>
      </c>
      <c r="B3" s="25" t="n">
        <v>345</v>
      </c>
      <c r="C3" s="83" t="n">
        <v>46635438.9243</v>
      </c>
      <c r="D3" s="23" t="n">
        <v>36353789.1796</v>
      </c>
      <c r="E3" s="92" t="n">
        <v>0.722292158237859</v>
      </c>
    </row>
    <row r="4" customFormat="false" ht="13.5" hidden="false" customHeight="true" outlineLevel="0" collapsed="false">
      <c r="A4" s="25" t="s">
        <v>2288</v>
      </c>
      <c r="B4" s="25" t="n">
        <v>12</v>
      </c>
      <c r="C4" s="83" t="n">
        <v>12146806</v>
      </c>
      <c r="D4" s="23" t="n">
        <v>604613.33</v>
      </c>
      <c r="E4" s="92" t="n">
        <v>0.188130377322663</v>
      </c>
    </row>
    <row r="5" customFormat="false" ht="13.5" hidden="false" customHeight="true" outlineLevel="0" collapsed="false">
      <c r="A5" s="25" t="s">
        <v>2094</v>
      </c>
      <c r="B5" s="25" t="n">
        <v>47</v>
      </c>
      <c r="C5" s="83" t="n">
        <v>3778307.8436</v>
      </c>
      <c r="D5" s="23" t="n">
        <v>27457059.133</v>
      </c>
      <c r="E5" s="92" t="n">
        <v>0.0585186328206481</v>
      </c>
    </row>
    <row r="6" customFormat="false" ht="13.5" hidden="false" customHeight="true" outlineLevel="0" collapsed="false">
      <c r="A6" s="25" t="s">
        <v>1656</v>
      </c>
      <c r="B6" s="25" t="n">
        <v>6</v>
      </c>
      <c r="C6" s="83" t="n">
        <v>1626151.96</v>
      </c>
      <c r="D6" s="23" t="n">
        <v>328848.04</v>
      </c>
      <c r="E6" s="92" t="n">
        <v>0.0251859280389255</v>
      </c>
    </row>
    <row r="7" customFormat="false" ht="13.5" hidden="false" customHeight="true" outlineLevel="0" collapsed="false">
      <c r="A7" s="25" t="s">
        <v>2325</v>
      </c>
      <c r="B7" s="25" t="n">
        <v>1</v>
      </c>
      <c r="C7" s="83" t="n">
        <v>150000</v>
      </c>
      <c r="D7" s="23" t="n">
        <v>0</v>
      </c>
      <c r="E7" s="92" t="n">
        <v>0.00232320797733984</v>
      </c>
    </row>
    <row r="8" customFormat="false" ht="13.5" hidden="false" customHeight="true" outlineLevel="0" collapsed="false">
      <c r="A8" s="25" t="s">
        <v>1635</v>
      </c>
      <c r="B8" s="25" t="n">
        <v>1</v>
      </c>
      <c r="C8" s="83" t="n">
        <v>75000</v>
      </c>
      <c r="D8" s="23" t="n">
        <v>0</v>
      </c>
      <c r="E8" s="92" t="n">
        <v>0.00116160398866992</v>
      </c>
    </row>
    <row r="9" customFormat="false" ht="13.5" hidden="false" customHeight="true" outlineLevel="0" collapsed="false">
      <c r="A9" s="25" t="s">
        <v>1118</v>
      </c>
      <c r="B9" s="25" t="n">
        <v>1</v>
      </c>
      <c r="C9" s="83" t="n">
        <v>72192.27</v>
      </c>
      <c r="D9" s="23" t="n">
        <v>0</v>
      </c>
      <c r="E9" s="92" t="n">
        <v>0.00111811771710848</v>
      </c>
    </row>
    <row r="10" customFormat="false" ht="13.5" hidden="false" customHeight="true" outlineLevel="0" collapsed="false">
      <c r="A10" s="25" t="s">
        <v>1486</v>
      </c>
      <c r="B10" s="25" t="n">
        <v>1</v>
      </c>
      <c r="C10" s="83" t="n">
        <v>55200</v>
      </c>
      <c r="D10" s="23" t="n">
        <v>0</v>
      </c>
      <c r="E10" s="92" t="n">
        <v>0.000854940535661062</v>
      </c>
    </row>
    <row r="11" customFormat="false" ht="13.5" hidden="false" customHeight="true" outlineLevel="0" collapsed="false">
      <c r="A11" s="25" t="s">
        <v>76</v>
      </c>
      <c r="B11" s="25" t="n">
        <v>1</v>
      </c>
      <c r="C11" s="83" t="n">
        <v>26797</v>
      </c>
      <c r="D11" s="23" t="n">
        <v>78400</v>
      </c>
      <c r="E11" s="92" t="n">
        <v>0.000415033361125172</v>
      </c>
    </row>
    <row r="12" customFormat="false" ht="13.5" hidden="false" customHeight="true" outlineLevel="0" collapsed="false">
      <c r="A12" s="25" t="s">
        <v>1884</v>
      </c>
      <c r="B12" s="25" t="n">
        <v>6</v>
      </c>
      <c r="C12" s="83" t="n">
        <v>0</v>
      </c>
      <c r="D12" s="23" t="n">
        <v>23800000</v>
      </c>
      <c r="E12" s="92" t="n">
        <v>0</v>
      </c>
    </row>
  </sheetData>
  <mergeCells count="1">
    <mergeCell ref="C1:D1"/>
  </mergeCells>
  <conditionalFormatting sqref="E3:E12">
    <cfRule type="colorScale" priority="2">
      <colorScale>
        <cfvo type="min" val="0"/>
        <cfvo type="percentile" val="50"/>
        <cfvo type="max" val="0"/>
        <color rgb="FFFBA7A9"/>
        <color rgb="FFFFEB84"/>
        <color rgb="FFADDDBA"/>
      </colorScale>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3"/>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1024" min="1" style="25" width="15.63"/>
  </cols>
  <sheetData>
    <row r="1" s="23" customFormat="true" ht="13.5" hidden="false" customHeight="true" outlineLevel="0" collapsed="false">
      <c r="A1" s="79" t="n">
        <f aca="false">AGIITEC!A1+AUDIN!A1+CCH!A1+CCL!A1+CER!A1+CLS!A1+CPF!A1+CRE!A1+DCS!A1+GABINETE!A1+PROAD!A1+PROAE!A1+PROEC!A1+PROGESP!A1+PROGRAD!A1+PROPEPG!A1+PROPLAN!A1+SEO!A1+SETI!A1</f>
        <v>64565894.0028821</v>
      </c>
      <c r="B1" s="89" t="n">
        <f aca="false">A1-C1</f>
        <v>0.00498214364051819</v>
      </c>
      <c r="C1" s="79" t="n">
        <f aca="false">SUM(_Relatório_Data[Valor Final])</f>
        <v>64565893.9979</v>
      </c>
      <c r="D1" s="79"/>
      <c r="E1" s="80" t="n">
        <f aca="false">SUM(_Relatório_Data[Valor de Demanda])</f>
        <v>88622709.6826</v>
      </c>
    </row>
    <row r="2" customFormat="false" ht="13.5" hidden="false" customHeight="true" outlineLevel="0" collapsed="false">
      <c r="A2" s="25" t="s">
        <v>27</v>
      </c>
      <c r="B2" s="25" t="s">
        <v>2477</v>
      </c>
      <c r="C2" s="90" t="s">
        <v>10</v>
      </c>
      <c r="D2" s="90" t="s">
        <v>2478</v>
      </c>
      <c r="E2" s="91" t="s">
        <v>9</v>
      </c>
    </row>
    <row r="3" customFormat="false" ht="13.5" hidden="false" customHeight="true" outlineLevel="0" collapsed="false">
      <c r="A3" s="25" t="s">
        <v>2479</v>
      </c>
      <c r="B3" s="25" t="n">
        <v>224</v>
      </c>
      <c r="C3" s="83" t="n">
        <v>55570658.7691</v>
      </c>
      <c r="D3" s="92" t="n">
        <v>0.860681318389356</v>
      </c>
      <c r="E3" s="23" t="n">
        <v>37992300.0837</v>
      </c>
    </row>
    <row r="4" customFormat="false" ht="13.5" hidden="false" customHeight="true" outlineLevel="0" collapsed="false">
      <c r="A4" s="25" t="s">
        <v>2480</v>
      </c>
      <c r="B4" s="25" t="n">
        <v>45</v>
      </c>
      <c r="C4" s="83" t="n">
        <v>3463201.7412</v>
      </c>
      <c r="D4" s="92" t="n">
        <v>0.0536382527486205</v>
      </c>
      <c r="E4" s="23" t="n">
        <v>11539949.1488</v>
      </c>
    </row>
    <row r="5" customFormat="false" ht="13.5" hidden="false" customHeight="true" outlineLevel="0" collapsed="false">
      <c r="A5" s="25" t="s">
        <v>2481</v>
      </c>
      <c r="B5" s="25" t="n">
        <v>102</v>
      </c>
      <c r="C5" s="83" t="n">
        <v>3100713.8176</v>
      </c>
      <c r="D5" s="92" t="n">
        <v>0.0480240205099747</v>
      </c>
      <c r="E5" s="23" t="n">
        <v>18713899.8501</v>
      </c>
    </row>
    <row r="6" customFormat="false" ht="13.5" hidden="false" customHeight="true" outlineLevel="0" collapsed="false">
      <c r="A6" s="25" t="s">
        <v>2482</v>
      </c>
      <c r="B6" s="25" t="n">
        <v>5</v>
      </c>
      <c r="C6" s="83" t="n">
        <v>600026.23</v>
      </c>
      <c r="D6" s="92" t="n">
        <v>0.00929323816099434</v>
      </c>
      <c r="E6" s="23" t="n">
        <v>2010478</v>
      </c>
    </row>
    <row r="7" customFormat="false" ht="13.5" hidden="false" customHeight="true" outlineLevel="0" collapsed="false">
      <c r="A7" s="25" t="s">
        <v>2483</v>
      </c>
      <c r="B7" s="25" t="n">
        <v>4</v>
      </c>
      <c r="C7" s="83" t="n">
        <v>522580.42</v>
      </c>
      <c r="D7" s="92" t="n">
        <v>0.0080937533369707</v>
      </c>
      <c r="E7" s="23" t="n">
        <v>0</v>
      </c>
    </row>
    <row r="8" customFormat="false" ht="13.5" hidden="false" customHeight="true" outlineLevel="0" collapsed="false">
      <c r="A8" s="25" t="s">
        <v>2484</v>
      </c>
      <c r="B8" s="25" t="n">
        <v>6</v>
      </c>
      <c r="C8" s="83" t="n">
        <v>493207.69</v>
      </c>
      <c r="D8" s="92" t="n">
        <v>0.00763882693262238</v>
      </c>
      <c r="E8" s="23" t="n">
        <v>175000</v>
      </c>
    </row>
    <row r="9" customFormat="false" ht="13.5" hidden="false" customHeight="true" outlineLevel="0" collapsed="false">
      <c r="A9" s="25" t="s">
        <v>2485</v>
      </c>
      <c r="B9" s="25" t="n">
        <v>16</v>
      </c>
      <c r="C9" s="83" t="n">
        <v>275299.69</v>
      </c>
      <c r="D9" s="92" t="n">
        <v>0.00426385623978124</v>
      </c>
      <c r="E9" s="23" t="n">
        <v>10640000</v>
      </c>
    </row>
    <row r="10" customFormat="false" ht="13.5" hidden="false" customHeight="true" outlineLevel="0" collapsed="false">
      <c r="A10" s="25" t="s">
        <v>2486</v>
      </c>
      <c r="B10" s="25" t="n">
        <v>1</v>
      </c>
      <c r="C10" s="83" t="n">
        <v>257040</v>
      </c>
      <c r="D10" s="92" t="n">
        <v>0.00398104918996956</v>
      </c>
      <c r="E10" s="23" t="n">
        <v>0</v>
      </c>
    </row>
    <row r="11" customFormat="false" ht="13.5" hidden="false" customHeight="true" outlineLevel="0" collapsed="false">
      <c r="A11" s="25" t="s">
        <v>2487</v>
      </c>
      <c r="B11" s="25" t="n">
        <v>1</v>
      </c>
      <c r="C11" s="83" t="n">
        <v>181165.64</v>
      </c>
      <c r="D11" s="92" t="n">
        <v>0.00280590306711919</v>
      </c>
      <c r="E11" s="23" t="n">
        <v>0</v>
      </c>
    </row>
    <row r="12" customFormat="false" ht="13.5" hidden="false" customHeight="true" outlineLevel="0" collapsed="false">
      <c r="A12" s="25" t="s">
        <v>2488</v>
      </c>
      <c r="B12" s="25" t="n">
        <v>8</v>
      </c>
      <c r="C12" s="83" t="n">
        <v>92000</v>
      </c>
      <c r="D12" s="92" t="n">
        <v>0.00142490089276844</v>
      </c>
      <c r="E12" s="23" t="n">
        <v>46932.6</v>
      </c>
    </row>
    <row r="13" customFormat="false" ht="13.5" hidden="false" customHeight="true" outlineLevel="0" collapsed="false">
      <c r="A13" s="25" t="s">
        <v>2489</v>
      </c>
      <c r="B13" s="25" t="n">
        <v>9</v>
      </c>
      <c r="C13" s="83" t="n">
        <v>10000</v>
      </c>
      <c r="D13" s="92" t="n">
        <v>0.000154880531822656</v>
      </c>
      <c r="E13" s="23" t="n">
        <v>7504150</v>
      </c>
    </row>
  </sheetData>
  <mergeCells count="1">
    <mergeCell ref="C1:D1"/>
  </mergeCells>
  <conditionalFormatting sqref="D3:D13">
    <cfRule type="colorScale" priority="2">
      <colorScale>
        <cfvo type="min" val="0"/>
        <cfvo type="percentile" val="50"/>
        <cfvo type="max" val="0"/>
        <color rgb="FFFBA7A9"/>
        <color rgb="FFFFEB84"/>
        <color rgb="FFADDDBA"/>
      </colorScale>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4"/>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E8" activeCellId="0" sqref="E8"/>
    </sheetView>
  </sheetViews>
  <sheetFormatPr defaultColWidth="15.65234375" defaultRowHeight="13.5" zeroHeight="false" outlineLevelRow="0" outlineLevelCol="0"/>
  <cols>
    <col collapsed="false" customWidth="false" hidden="false" outlineLevel="0" max="1024" min="1" style="25" width="15.63"/>
  </cols>
  <sheetData>
    <row r="1" s="23" customFormat="true" ht="13.5" hidden="false" customHeight="true" outlineLevel="0" collapsed="false">
      <c r="A1" s="79" t="n">
        <f aca="false">AGIITEC!A1+AUDIN!A1+CCH!A1+CCL!A1+CER!A1+CLS!A1+CPF!A1+CRE!A1+DCS!A1+GABINETE!A1+PROAD!A1+PROAE!A1+PROEC!A1+PROGESP!A1+PROGRAD!A1+PROPEPG!A1+PROPLAN!A1+SEO!A1+SETI!A1</f>
        <v>64565894.0028821</v>
      </c>
      <c r="B1" s="89" t="n">
        <f aca="false">A1-C1</f>
        <v>0.00498213618993759</v>
      </c>
      <c r="C1" s="79" t="n">
        <f aca="false">SUM(_Relatório_GND[Valor Final])</f>
        <v>64565893.9979</v>
      </c>
      <c r="D1" s="79"/>
      <c r="E1" s="80" t="n">
        <f aca="false">SUM(_Relatório_GND[Valor de Demanda])</f>
        <v>88622709.6826</v>
      </c>
    </row>
    <row r="2" customFormat="false" ht="13.5" hidden="false" customHeight="true" outlineLevel="0" collapsed="false">
      <c r="A2" s="25" t="s">
        <v>23</v>
      </c>
      <c r="B2" s="25" t="s">
        <v>2477</v>
      </c>
      <c r="C2" s="90" t="s">
        <v>10</v>
      </c>
      <c r="D2" s="90" t="s">
        <v>2478</v>
      </c>
      <c r="E2" s="91" t="s">
        <v>9</v>
      </c>
    </row>
    <row r="3" customFormat="false" ht="13.5" hidden="false" customHeight="true" outlineLevel="0" collapsed="false">
      <c r="A3" s="25" t="s">
        <v>41</v>
      </c>
      <c r="B3" s="25" t="n">
        <v>323</v>
      </c>
      <c r="C3" s="83" t="n">
        <v>60604750.6943</v>
      </c>
      <c r="D3" s="92" t="n">
        <v>0.938649601851268</v>
      </c>
      <c r="E3" s="23" t="n">
        <v>12888133.0896</v>
      </c>
    </row>
    <row r="4" customFormat="false" ht="13.5" hidden="false" customHeight="true" outlineLevel="0" collapsed="false">
      <c r="A4" s="25" t="s">
        <v>276</v>
      </c>
      <c r="B4" s="25" t="n">
        <v>98</v>
      </c>
      <c r="C4" s="83" t="n">
        <v>3961143.3036</v>
      </c>
      <c r="D4" s="92" t="n">
        <v>0.0613503981487321</v>
      </c>
      <c r="E4" s="23" t="n">
        <v>75734576.593</v>
      </c>
    </row>
  </sheetData>
  <mergeCells count="1">
    <mergeCell ref="C1:D1"/>
  </mergeCells>
  <conditionalFormatting sqref="D3:D4">
    <cfRule type="colorScale" priority="2">
      <colorScale>
        <cfvo type="min" val="0"/>
        <cfvo type="percentile" val="50"/>
        <cfvo type="max" val="0"/>
        <color rgb="FFFBA7A9"/>
        <color rgb="FFFFEB84"/>
        <color rgb="FFADDDBA"/>
      </colorScale>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34"/>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F1" activeCellId="0" sqref="F1"/>
    </sheetView>
  </sheetViews>
  <sheetFormatPr defaultColWidth="15.65234375" defaultRowHeight="13.5" zeroHeight="false" outlineLevelRow="0" outlineLevelCol="0"/>
  <cols>
    <col collapsed="false" customWidth="false" hidden="false" outlineLevel="0" max="1024" min="1" style="25" width="15.63"/>
  </cols>
  <sheetData>
    <row r="1" s="23" customFormat="true" ht="13.5" hidden="false" customHeight="true" outlineLevel="0" collapsed="false">
      <c r="A1" s="79" t="n">
        <f aca="false">AGIITEC!A1+AUDIN!A1+CCH!A1+CCL!A1+CER!A1+CLS!A1+CPF!A1+CRE!A1+DCS!A1+GABINETE!A1+PROAD!A1+PROAE!A1+PROEC!A1+PROGESP!A1+PROGRAD!A1+PROPEPG!A1+PROPLAN!A1+SEO!A1+SETI!A1</f>
        <v>64565894.0028821</v>
      </c>
      <c r="B1" s="79"/>
      <c r="C1" s="79"/>
      <c r="D1" s="89" t="n">
        <f aca="false">A1-E1</f>
        <v>0.00498213618993759</v>
      </c>
      <c r="E1" s="79" t="n">
        <f aca="false">SUM(_Relatório_GND_AG_Unidade[Valor Final])</f>
        <v>64565893.9979</v>
      </c>
      <c r="F1" s="80" t="n">
        <f aca="false">SUM(_Relatório_GND_AG_Unidade[Valor de Demanda])</f>
        <v>88622709.6826</v>
      </c>
    </row>
    <row r="2" customFormat="false" ht="13.5" hidden="false" customHeight="true" outlineLevel="0" collapsed="false">
      <c r="A2" s="25" t="s">
        <v>23</v>
      </c>
      <c r="B2" s="25" t="s">
        <v>8</v>
      </c>
      <c r="C2" s="25" t="s">
        <v>2477</v>
      </c>
      <c r="D2" s="16" t="s">
        <v>10</v>
      </c>
      <c r="E2" s="15" t="s">
        <v>9</v>
      </c>
      <c r="F2" s="90" t="s">
        <v>2478</v>
      </c>
    </row>
    <row r="3" customFormat="false" ht="13.5" hidden="false" customHeight="true" outlineLevel="0" collapsed="false">
      <c r="A3" s="25" t="s">
        <v>41</v>
      </c>
      <c r="B3" s="25" t="s">
        <v>29</v>
      </c>
      <c r="C3" s="25" t="n">
        <v>25</v>
      </c>
      <c r="D3" s="83" t="n">
        <v>571782.6</v>
      </c>
      <c r="E3" s="23" t="n">
        <v>671414.4</v>
      </c>
      <c r="F3" s="92" t="n">
        <v>1</v>
      </c>
    </row>
    <row r="4" customFormat="false" ht="13.5" hidden="false" customHeight="true" outlineLevel="0" collapsed="false">
      <c r="A4" s="25" t="s">
        <v>41</v>
      </c>
      <c r="B4" s="25" t="s">
        <v>184</v>
      </c>
      <c r="C4" s="25" t="n">
        <v>2</v>
      </c>
      <c r="D4" s="83" t="n">
        <v>10560</v>
      </c>
      <c r="E4" s="23" t="n">
        <v>0</v>
      </c>
      <c r="F4" s="92" t="n">
        <v>1</v>
      </c>
    </row>
    <row r="5" customFormat="false" ht="13.5" hidden="false" customHeight="true" outlineLevel="0" collapsed="false">
      <c r="A5" s="25" t="s">
        <v>41</v>
      </c>
      <c r="B5" s="25" t="s">
        <v>192</v>
      </c>
      <c r="C5" s="25" t="n">
        <v>15</v>
      </c>
      <c r="D5" s="83" t="n">
        <v>973123.71</v>
      </c>
      <c r="E5" s="23" t="n">
        <v>639997.68</v>
      </c>
      <c r="F5" s="92" t="n">
        <v>0.866443920055788</v>
      </c>
    </row>
    <row r="6" customFormat="false" ht="13.5" hidden="false" customHeight="true" outlineLevel="0" collapsed="false">
      <c r="A6" s="25" t="s">
        <v>276</v>
      </c>
      <c r="B6" s="25" t="s">
        <v>192</v>
      </c>
      <c r="C6" s="25" t="n">
        <v>27</v>
      </c>
      <c r="D6" s="83" t="n">
        <v>150000</v>
      </c>
      <c r="E6" s="23" t="n">
        <v>3550000</v>
      </c>
      <c r="F6" s="92" t="n">
        <v>0.133556079944212</v>
      </c>
    </row>
    <row r="7" customFormat="false" ht="13.5" hidden="false" customHeight="true" outlineLevel="0" collapsed="false">
      <c r="A7" s="25" t="s">
        <v>41</v>
      </c>
      <c r="B7" s="25" t="s">
        <v>342</v>
      </c>
      <c r="C7" s="25" t="n">
        <v>19</v>
      </c>
      <c r="D7" s="83" t="n">
        <v>345539.26</v>
      </c>
      <c r="E7" s="23" t="n">
        <v>181960.7371</v>
      </c>
      <c r="F7" s="92" t="n">
        <v>0.949999991752023</v>
      </c>
    </row>
    <row r="8" customFormat="false" ht="13.5" hidden="false" customHeight="true" outlineLevel="0" collapsed="false">
      <c r="A8" s="25" t="s">
        <v>276</v>
      </c>
      <c r="B8" s="25" t="s">
        <v>342</v>
      </c>
      <c r="C8" s="25" t="n">
        <v>11</v>
      </c>
      <c r="D8" s="83" t="n">
        <v>18186.28</v>
      </c>
      <c r="E8" s="23" t="n">
        <v>16079813.723</v>
      </c>
      <c r="F8" s="92" t="n">
        <v>0.0500000082479773</v>
      </c>
    </row>
    <row r="9" customFormat="false" ht="13.5" hidden="false" customHeight="true" outlineLevel="0" collapsed="false">
      <c r="A9" s="25" t="s">
        <v>41</v>
      </c>
      <c r="B9" s="25" t="s">
        <v>487</v>
      </c>
      <c r="C9" s="25" t="n">
        <v>23</v>
      </c>
      <c r="D9" s="83" t="n">
        <v>519463.1612</v>
      </c>
      <c r="E9" s="23" t="n">
        <v>1571103.5488</v>
      </c>
      <c r="F9" s="92" t="n">
        <v>0.971790448999872</v>
      </c>
    </row>
    <row r="10" customFormat="false" ht="13.5" hidden="false" customHeight="true" outlineLevel="0" collapsed="false">
      <c r="A10" s="25" t="s">
        <v>276</v>
      </c>
      <c r="B10" s="25" t="s">
        <v>487</v>
      </c>
      <c r="C10" s="25" t="n">
        <v>7</v>
      </c>
      <c r="D10" s="83" t="n">
        <v>15079.2</v>
      </c>
      <c r="E10" s="23" t="n">
        <v>1874840</v>
      </c>
      <c r="F10" s="92" t="n">
        <v>0.0282095510001276</v>
      </c>
    </row>
    <row r="11" customFormat="false" ht="13.5" hidden="false" customHeight="true" outlineLevel="0" collapsed="false">
      <c r="A11" s="25" t="s">
        <v>41</v>
      </c>
      <c r="B11" s="25" t="s">
        <v>641</v>
      </c>
      <c r="C11" s="25" t="n">
        <v>8</v>
      </c>
      <c r="D11" s="83" t="n">
        <v>398502.4928</v>
      </c>
      <c r="E11" s="23" t="n">
        <v>0</v>
      </c>
      <c r="F11" s="92" t="n">
        <v>1</v>
      </c>
    </row>
    <row r="12" customFormat="false" ht="13.5" hidden="false" customHeight="true" outlineLevel="0" collapsed="false">
      <c r="A12" s="25" t="s">
        <v>276</v>
      </c>
      <c r="B12" s="25" t="s">
        <v>641</v>
      </c>
      <c r="C12" s="25" t="n">
        <v>7</v>
      </c>
      <c r="D12" s="83" t="n">
        <v>0</v>
      </c>
      <c r="E12" s="23" t="n">
        <v>2567274.89</v>
      </c>
      <c r="F12" s="92" t="n">
        <v>0</v>
      </c>
    </row>
    <row r="13" customFormat="false" ht="13.5" hidden="false" customHeight="true" outlineLevel="0" collapsed="false">
      <c r="A13" s="25" t="s">
        <v>41</v>
      </c>
      <c r="B13" s="25" t="s">
        <v>739</v>
      </c>
      <c r="C13" s="25" t="n">
        <v>9</v>
      </c>
      <c r="D13" s="83" t="n">
        <v>340556.1063</v>
      </c>
      <c r="E13" s="23" t="n">
        <v>442857.6637</v>
      </c>
      <c r="F13" s="92" t="n">
        <v>0.591077095823612</v>
      </c>
    </row>
    <row r="14" customFormat="false" ht="13.5" hidden="false" customHeight="true" outlineLevel="0" collapsed="false">
      <c r="A14" s="25" t="s">
        <v>276</v>
      </c>
      <c r="B14" s="25" t="s">
        <v>739</v>
      </c>
      <c r="C14" s="25" t="n">
        <v>10</v>
      </c>
      <c r="D14" s="83" t="n">
        <v>235605.8</v>
      </c>
      <c r="E14" s="23" t="n">
        <v>10344308.25</v>
      </c>
      <c r="F14" s="92" t="n">
        <v>0.408922904176388</v>
      </c>
    </row>
    <row r="15" customFormat="false" ht="13.5" hidden="false" customHeight="true" outlineLevel="0" collapsed="false">
      <c r="A15" s="25" t="s">
        <v>41</v>
      </c>
      <c r="B15" s="25" t="s">
        <v>880</v>
      </c>
      <c r="C15" s="25" t="n">
        <v>12</v>
      </c>
      <c r="D15" s="83" t="n">
        <v>566190.684</v>
      </c>
      <c r="E15" s="23" t="n">
        <v>92400</v>
      </c>
      <c r="F15" s="92" t="n">
        <v>0.94165663653905</v>
      </c>
    </row>
    <row r="16" customFormat="false" ht="13.5" hidden="false" customHeight="true" outlineLevel="0" collapsed="false">
      <c r="A16" s="25" t="s">
        <v>276</v>
      </c>
      <c r="B16" s="25" t="s">
        <v>880</v>
      </c>
      <c r="C16" s="25" t="n">
        <v>1</v>
      </c>
      <c r="D16" s="83" t="n">
        <v>35080.1636</v>
      </c>
      <c r="E16" s="23" t="n">
        <v>0</v>
      </c>
      <c r="F16" s="92" t="n">
        <v>0.0583433634609496</v>
      </c>
    </row>
    <row r="17" customFormat="false" ht="13.5" hidden="false" customHeight="true" outlineLevel="0" collapsed="false">
      <c r="A17" s="25" t="s">
        <v>41</v>
      </c>
      <c r="B17" s="25" t="s">
        <v>988</v>
      </c>
      <c r="C17" s="25" t="n">
        <v>5</v>
      </c>
      <c r="D17" s="83" t="n">
        <v>313500</v>
      </c>
      <c r="E17" s="23" t="n">
        <v>789705.8</v>
      </c>
      <c r="F17" s="92" t="n">
        <v>1</v>
      </c>
    </row>
    <row r="18" customFormat="false" ht="13.5" hidden="false" customHeight="true" outlineLevel="0" collapsed="false">
      <c r="A18" s="25" t="s">
        <v>41</v>
      </c>
      <c r="B18" s="25" t="s">
        <v>1018</v>
      </c>
      <c r="C18" s="25" t="n">
        <v>28</v>
      </c>
      <c r="D18" s="83" t="n">
        <v>705464.17</v>
      </c>
      <c r="E18" s="23" t="n">
        <v>0</v>
      </c>
      <c r="F18" s="92" t="n">
        <v>1</v>
      </c>
    </row>
    <row r="19" customFormat="false" ht="13.5" hidden="false" customHeight="true" outlineLevel="0" collapsed="false">
      <c r="A19" s="25" t="s">
        <v>41</v>
      </c>
      <c r="B19" s="25" t="s">
        <v>1131</v>
      </c>
      <c r="C19" s="25" t="n">
        <v>16</v>
      </c>
      <c r="D19" s="83" t="n">
        <v>26461166.32</v>
      </c>
      <c r="E19" s="23" t="n">
        <v>2492686.58</v>
      </c>
      <c r="F19" s="92" t="n">
        <v>0.998867547029164</v>
      </c>
    </row>
    <row r="20" customFormat="false" ht="13.5" hidden="false" customHeight="true" outlineLevel="0" collapsed="false">
      <c r="A20" s="25" t="s">
        <v>276</v>
      </c>
      <c r="B20" s="25" t="s">
        <v>1131</v>
      </c>
      <c r="C20" s="25" t="n">
        <v>3</v>
      </c>
      <c r="D20" s="83" t="n">
        <v>30000</v>
      </c>
      <c r="E20" s="23" t="n">
        <v>1907000</v>
      </c>
      <c r="F20" s="92" t="n">
        <v>0.0011324529708362</v>
      </c>
    </row>
    <row r="21" customFormat="false" ht="13.5" hidden="false" customHeight="true" outlineLevel="0" collapsed="false">
      <c r="A21" s="25" t="s">
        <v>41</v>
      </c>
      <c r="B21" s="25" t="s">
        <v>1253</v>
      </c>
      <c r="C21" s="25" t="n">
        <v>25</v>
      </c>
      <c r="D21" s="83" t="n">
        <v>15337528.21</v>
      </c>
      <c r="E21" s="23" t="n">
        <v>1722581.79</v>
      </c>
      <c r="F21" s="92" t="n">
        <v>0.992557852123798</v>
      </c>
    </row>
    <row r="22" customFormat="false" ht="13.5" hidden="false" customHeight="true" outlineLevel="0" collapsed="false">
      <c r="A22" s="25" t="s">
        <v>276</v>
      </c>
      <c r="B22" s="25" t="s">
        <v>1253</v>
      </c>
      <c r="C22" s="25" t="n">
        <v>2</v>
      </c>
      <c r="D22" s="83" t="n">
        <v>115000</v>
      </c>
      <c r="E22" s="23" t="n">
        <v>300000</v>
      </c>
      <c r="F22" s="92" t="n">
        <v>0.00744214787620181</v>
      </c>
    </row>
    <row r="23" customFormat="false" ht="13.5" hidden="false" customHeight="true" outlineLevel="0" collapsed="false">
      <c r="A23" s="25" t="s">
        <v>41</v>
      </c>
      <c r="B23" s="25" t="s">
        <v>1381</v>
      </c>
      <c r="C23" s="25" t="n">
        <v>9</v>
      </c>
      <c r="D23" s="83" t="n">
        <v>1659016.41</v>
      </c>
      <c r="E23" s="23" t="n">
        <v>342502.97</v>
      </c>
      <c r="F23" s="92" t="n">
        <v>1</v>
      </c>
    </row>
    <row r="24" customFormat="false" ht="13.5" hidden="false" customHeight="true" outlineLevel="0" collapsed="false">
      <c r="A24" s="25" t="s">
        <v>41</v>
      </c>
      <c r="B24" s="25" t="s">
        <v>1424</v>
      </c>
      <c r="C24" s="25" t="n">
        <v>8</v>
      </c>
      <c r="D24" s="83" t="n">
        <v>1089232</v>
      </c>
      <c r="E24" s="23" t="n">
        <v>0</v>
      </c>
      <c r="F24" s="92" t="n">
        <v>0.986383543664781</v>
      </c>
    </row>
    <row r="25" customFormat="false" ht="13.5" hidden="false" customHeight="true" outlineLevel="0" collapsed="false">
      <c r="A25" s="25" t="s">
        <v>276</v>
      </c>
      <c r="B25" s="25" t="s">
        <v>1424</v>
      </c>
      <c r="C25" s="25" t="n">
        <v>2</v>
      </c>
      <c r="D25" s="83" t="n">
        <v>15036.22</v>
      </c>
      <c r="E25" s="23" t="n">
        <v>0</v>
      </c>
      <c r="F25" s="92" t="n">
        <v>0.013616456335219</v>
      </c>
    </row>
    <row r="26" customFormat="false" ht="13.5" hidden="false" customHeight="true" outlineLevel="0" collapsed="false">
      <c r="A26" s="25" t="s">
        <v>41</v>
      </c>
      <c r="B26" s="25" t="s">
        <v>1495</v>
      </c>
      <c r="C26" s="25" t="n">
        <v>22</v>
      </c>
      <c r="D26" s="83" t="n">
        <v>2061996.47</v>
      </c>
      <c r="E26" s="23" t="n">
        <v>724400.53</v>
      </c>
      <c r="F26" s="92" t="n">
        <v>0.895289333324436</v>
      </c>
    </row>
    <row r="27" customFormat="false" ht="13.5" hidden="false" customHeight="true" outlineLevel="0" collapsed="false">
      <c r="A27" s="25" t="s">
        <v>276</v>
      </c>
      <c r="B27" s="25" t="s">
        <v>1495</v>
      </c>
      <c r="C27" s="25" t="n">
        <v>2</v>
      </c>
      <c r="D27" s="83" t="n">
        <v>241165.64</v>
      </c>
      <c r="E27" s="23" t="n">
        <v>0</v>
      </c>
      <c r="F27" s="92" t="n">
        <v>0.104710666675565</v>
      </c>
    </row>
    <row r="28" customFormat="false" ht="13.5" hidden="false" customHeight="true" outlineLevel="0" collapsed="false">
      <c r="A28" s="25" t="s">
        <v>41</v>
      </c>
      <c r="B28" s="25" t="s">
        <v>1636</v>
      </c>
      <c r="C28" s="25" t="n">
        <v>38</v>
      </c>
      <c r="D28" s="83" t="n">
        <v>3557751.96</v>
      </c>
      <c r="E28" s="23" t="n">
        <v>657248.04</v>
      </c>
      <c r="F28" s="92" t="n">
        <v>0.939277966870882</v>
      </c>
    </row>
    <row r="29" customFormat="false" ht="13.5" hidden="false" customHeight="true" outlineLevel="0" collapsed="false">
      <c r="A29" s="25" t="s">
        <v>276</v>
      </c>
      <c r="B29" s="25" t="s">
        <v>1636</v>
      </c>
      <c r="C29" s="25" t="n">
        <v>3</v>
      </c>
      <c r="D29" s="83" t="n">
        <v>230000</v>
      </c>
      <c r="E29" s="23" t="n">
        <v>172000</v>
      </c>
      <c r="F29" s="92" t="n">
        <v>0.0607220331291176</v>
      </c>
    </row>
    <row r="30" customFormat="false" ht="13.5" hidden="false" customHeight="true" outlineLevel="0" collapsed="false">
      <c r="A30" s="25" t="s">
        <v>41</v>
      </c>
      <c r="B30" s="25" t="s">
        <v>1765</v>
      </c>
      <c r="C30" s="25" t="n">
        <v>11</v>
      </c>
      <c r="D30" s="83" t="n">
        <v>92851.55</v>
      </c>
      <c r="E30" s="23" t="n">
        <v>15811.55</v>
      </c>
      <c r="F30" s="92" t="n">
        <v>1</v>
      </c>
    </row>
    <row r="31" customFormat="false" ht="13.5" hidden="false" customHeight="true" outlineLevel="0" collapsed="false">
      <c r="A31" s="25" t="s">
        <v>41</v>
      </c>
      <c r="B31" s="25" t="s">
        <v>1817</v>
      </c>
      <c r="C31" s="25" t="n">
        <v>9</v>
      </c>
      <c r="D31" s="83" t="n">
        <v>3809236.13</v>
      </c>
      <c r="E31" s="23" t="n">
        <v>545000</v>
      </c>
      <c r="F31" s="92" t="n">
        <v>0.633896895977026</v>
      </c>
    </row>
    <row r="32" customFormat="false" ht="13.5" hidden="false" customHeight="true" outlineLevel="0" collapsed="false">
      <c r="A32" s="25" t="s">
        <v>276</v>
      </c>
      <c r="B32" s="25" t="s">
        <v>1817</v>
      </c>
      <c r="C32" s="25" t="n">
        <v>16</v>
      </c>
      <c r="D32" s="83" t="n">
        <v>2200000</v>
      </c>
      <c r="E32" s="23" t="n">
        <v>28930000</v>
      </c>
      <c r="F32" s="92" t="n">
        <v>0.366103104022973</v>
      </c>
    </row>
    <row r="33" customFormat="false" ht="13.5" hidden="false" customHeight="true" outlineLevel="0" collapsed="false">
      <c r="A33" s="25" t="s">
        <v>41</v>
      </c>
      <c r="B33" s="25" t="s">
        <v>1920</v>
      </c>
      <c r="C33" s="25" t="n">
        <v>39</v>
      </c>
      <c r="D33" s="83" t="n">
        <v>1791289.46</v>
      </c>
      <c r="E33" s="23" t="n">
        <v>1998461.8</v>
      </c>
      <c r="F33" s="92" t="n">
        <v>0.726018065257999</v>
      </c>
    </row>
    <row r="34" customFormat="false" ht="13.5" hidden="false" customHeight="true" outlineLevel="0" collapsed="false">
      <c r="A34" s="25" t="s">
        <v>276</v>
      </c>
      <c r="B34" s="25" t="s">
        <v>1920</v>
      </c>
      <c r="C34" s="25" t="n">
        <v>7</v>
      </c>
      <c r="D34" s="83" t="n">
        <v>675990</v>
      </c>
      <c r="E34" s="23" t="n">
        <v>10009339.73</v>
      </c>
      <c r="F34" s="92" t="n">
        <v>0.273981934742001</v>
      </c>
    </row>
  </sheetData>
  <mergeCells count="1">
    <mergeCell ref="A1:C1"/>
  </mergeCells>
  <conditionalFormatting sqref="F3:F34">
    <cfRule type="colorScale" priority="2">
      <colorScale>
        <cfvo type="min" val="0"/>
        <cfvo type="percentile" val="50"/>
        <cfvo type="max" val="0"/>
        <color rgb="FFFBA7A9"/>
        <color rgb="FFFFEB84"/>
        <color rgb="FFADDDBA"/>
      </colorScale>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9"/>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1024" min="1" style="25" width="15.63"/>
  </cols>
  <sheetData>
    <row r="1" s="23" customFormat="true" ht="13.5" hidden="false" customHeight="true" outlineLevel="0" collapsed="false">
      <c r="A1" s="79" t="n">
        <f aca="false">AGIITEC!A1+AUDIN!A1+CCH!A1+CCL!A1+CER!A1+CLS!A1+CPF!A1+CRE!A1+DCS!A1+GABINETE!A1+PROAD!A1+PROAE!A1+PROEC!A1+PROGESP!A1+PROGRAD!A1+PROPEPG!A1+PROPLAN!A1+SEO!A1+SETI!A1</f>
        <v>64565894.0028821</v>
      </c>
      <c r="B1" s="89" t="n">
        <f aca="false">A1-C1</f>
        <v>0.00498213618993759</v>
      </c>
      <c r="C1" s="79" t="n">
        <f aca="false">SUM(_Relatório_Origem[Valor Final])</f>
        <v>64565893.9979</v>
      </c>
      <c r="D1" s="79"/>
      <c r="E1" s="80" t="n">
        <f aca="false">SUM(_Relatório_Origem[Valor de Demanda])</f>
        <v>88622709.6826</v>
      </c>
    </row>
    <row r="2" customFormat="false" ht="13.5" hidden="false" customHeight="true" outlineLevel="0" collapsed="false">
      <c r="A2" s="25" t="s">
        <v>26</v>
      </c>
      <c r="B2" s="25" t="s">
        <v>2477</v>
      </c>
      <c r="C2" s="90" t="s">
        <v>10</v>
      </c>
      <c r="D2" s="90" t="s">
        <v>2478</v>
      </c>
      <c r="E2" s="91" t="s">
        <v>9</v>
      </c>
    </row>
    <row r="3" customFormat="false" ht="13.5" hidden="false" customHeight="true" outlineLevel="0" collapsed="false">
      <c r="A3" s="25" t="s">
        <v>44</v>
      </c>
      <c r="B3" s="25" t="n">
        <v>353</v>
      </c>
      <c r="C3" s="83" t="n">
        <v>61824268.9979</v>
      </c>
      <c r="D3" s="92" t="n">
        <v>0.957537566194171</v>
      </c>
      <c r="E3" s="23" t="n">
        <v>28567274.3626</v>
      </c>
    </row>
    <row r="4" customFormat="false" ht="13.5" hidden="false" customHeight="true" outlineLevel="0" collapsed="false">
      <c r="A4" s="25" t="s">
        <v>136</v>
      </c>
      <c r="B4" s="25" t="n">
        <v>6</v>
      </c>
      <c r="C4" s="83" t="n">
        <v>1653300</v>
      </c>
      <c r="D4" s="92" t="n">
        <v>0.0256063983262398</v>
      </c>
      <c r="E4" s="23" t="n">
        <v>0</v>
      </c>
    </row>
    <row r="5" customFormat="false" ht="13.5" hidden="false" customHeight="true" outlineLevel="0" collapsed="false">
      <c r="A5" s="25" t="s">
        <v>1169</v>
      </c>
      <c r="B5" s="25" t="n">
        <v>1</v>
      </c>
      <c r="C5" s="83" t="n">
        <v>1088325</v>
      </c>
      <c r="D5" s="92" t="n">
        <v>0.0168560354795892</v>
      </c>
      <c r="E5" s="23" t="n">
        <v>0</v>
      </c>
    </row>
    <row r="6" customFormat="false" ht="13.5" hidden="false" customHeight="true" outlineLevel="0" collapsed="false">
      <c r="A6" s="25" t="s">
        <v>112</v>
      </c>
      <c r="B6" s="25" t="n">
        <v>40</v>
      </c>
      <c r="C6" s="83" t="n">
        <v>0</v>
      </c>
      <c r="D6" s="92" t="n">
        <v>0</v>
      </c>
      <c r="E6" s="23" t="n">
        <v>14138000</v>
      </c>
    </row>
    <row r="7" customFormat="false" ht="13.5" hidden="false" customHeight="true" outlineLevel="0" collapsed="false">
      <c r="A7" s="25" t="s">
        <v>406</v>
      </c>
      <c r="B7" s="25" t="n">
        <v>7</v>
      </c>
      <c r="C7" s="83" t="n">
        <v>0</v>
      </c>
      <c r="D7" s="92" t="n">
        <v>0</v>
      </c>
      <c r="E7" s="23" t="n">
        <v>15300000</v>
      </c>
    </row>
    <row r="8" customFormat="false" ht="13.5" hidden="false" customHeight="true" outlineLevel="0" collapsed="false">
      <c r="A8" s="25" t="s">
        <v>470</v>
      </c>
      <c r="B8" s="25" t="n">
        <v>10</v>
      </c>
      <c r="C8" s="83" t="n">
        <v>0</v>
      </c>
      <c r="D8" s="92" t="n">
        <v>0</v>
      </c>
      <c r="E8" s="23" t="n">
        <v>27117435.32</v>
      </c>
    </row>
    <row r="9" customFormat="false" ht="13.5" hidden="false" customHeight="true" outlineLevel="0" collapsed="false">
      <c r="A9" s="25" t="s">
        <v>708</v>
      </c>
      <c r="B9" s="25" t="n">
        <v>4</v>
      </c>
      <c r="C9" s="83" t="n">
        <v>0</v>
      </c>
      <c r="D9" s="92" t="n">
        <v>0</v>
      </c>
      <c r="E9" s="23" t="n">
        <v>3500000</v>
      </c>
    </row>
  </sheetData>
  <mergeCells count="1">
    <mergeCell ref="C1:D1"/>
  </mergeCells>
  <conditionalFormatting sqref="D3:D9">
    <cfRule type="colorScale" priority="2">
      <colorScale>
        <cfvo type="min" val="0"/>
        <cfvo type="percentile" val="50"/>
        <cfvo type="max" val="0"/>
        <color rgb="FFFBA7A9"/>
        <color rgb="FFFFEB84"/>
        <color rgb="FFADDDBA"/>
      </colorScale>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35"/>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2" min="1" style="25" width="15.63"/>
    <col collapsed="false" customWidth="false" hidden="false" outlineLevel="0" max="8" min="3" style="68" width="15.63"/>
    <col collapsed="false" customWidth="false" hidden="false" outlineLevel="0" max="1024" min="9" style="25" width="15.63"/>
  </cols>
  <sheetData>
    <row r="1" s="23" customFormat="true" ht="13.5" hidden="false" customHeight="true" outlineLevel="0" collapsed="false">
      <c r="A1" s="79" t="n">
        <f aca="false">AGIITEC!A1+AUDIN!A1+CCH!A1+CCL!A1+CER!A1+CLS!A1+CPF!A1+CRE!A1+DCS!A1+GABINETE!A1+PROAD!A1+PROAE!A1+PROEC!A1+PROGESP!A1+PROGRAD!A1+PROPEPG!A1+PROPLAN!A1+SEO!A1+SETI!A1</f>
        <v>64565894.0028821</v>
      </c>
      <c r="B1" s="79"/>
      <c r="C1" s="89" t="n">
        <f aca="false">A1-D1</f>
        <v>0.00498213618993759</v>
      </c>
      <c r="D1" s="79" t="n">
        <f aca="false">SUM(_Relatório_Origem_Unidade[Valor Final])</f>
        <v>64565893.9979</v>
      </c>
      <c r="E1" s="79"/>
      <c r="F1" s="80" t="n">
        <f aca="false">SUM(_Relatório_Origem_Unidade[Valor de Demanda])</f>
        <v>88622709.6826</v>
      </c>
    </row>
    <row r="2" customFormat="false" ht="13.5" hidden="false" customHeight="true" outlineLevel="0" collapsed="false">
      <c r="A2" s="25" t="s">
        <v>8</v>
      </c>
      <c r="B2" s="25" t="s">
        <v>26</v>
      </c>
      <c r="C2" s="25" t="s">
        <v>2477</v>
      </c>
      <c r="D2" s="16" t="s">
        <v>10</v>
      </c>
      <c r="E2" s="90" t="s">
        <v>2478</v>
      </c>
      <c r="F2" s="15" t="s">
        <v>9</v>
      </c>
    </row>
    <row r="3" customFormat="false" ht="13.5" hidden="false" customHeight="true" outlineLevel="0" collapsed="false">
      <c r="A3" s="25" t="s">
        <v>29</v>
      </c>
      <c r="B3" s="25" t="s">
        <v>44</v>
      </c>
      <c r="C3" s="25" t="n">
        <v>24</v>
      </c>
      <c r="D3" s="83" t="n">
        <v>421782.6</v>
      </c>
      <c r="E3" s="92" t="n">
        <v>0.737662531178808</v>
      </c>
      <c r="F3" s="23" t="n">
        <v>671414.4</v>
      </c>
    </row>
    <row r="4" customFormat="false" ht="13.5" hidden="false" customHeight="true" outlineLevel="0" collapsed="false">
      <c r="A4" s="25" t="s">
        <v>29</v>
      </c>
      <c r="B4" s="25" t="s">
        <v>136</v>
      </c>
      <c r="C4" s="25" t="n">
        <v>1</v>
      </c>
      <c r="D4" s="83" t="n">
        <v>150000</v>
      </c>
      <c r="E4" s="92" t="n">
        <v>0.262337468821192</v>
      </c>
      <c r="F4" s="23" t="n">
        <v>0</v>
      </c>
    </row>
    <row r="5" customFormat="false" ht="13.5" hidden="false" customHeight="true" outlineLevel="0" collapsed="false">
      <c r="A5" s="25" t="s">
        <v>184</v>
      </c>
      <c r="B5" s="25" t="s">
        <v>44</v>
      </c>
      <c r="C5" s="25" t="n">
        <v>2</v>
      </c>
      <c r="D5" s="83" t="n">
        <v>10560</v>
      </c>
      <c r="E5" s="92" t="n">
        <v>1</v>
      </c>
      <c r="F5" s="23" t="n">
        <v>0</v>
      </c>
    </row>
    <row r="6" customFormat="false" ht="13.5" hidden="false" customHeight="true" outlineLevel="0" collapsed="false">
      <c r="A6" s="25" t="s">
        <v>192</v>
      </c>
      <c r="B6" s="25" t="s">
        <v>44</v>
      </c>
      <c r="C6" s="25" t="n">
        <v>20</v>
      </c>
      <c r="D6" s="83" t="n">
        <v>1123123.71</v>
      </c>
      <c r="E6" s="92" t="n">
        <v>1</v>
      </c>
      <c r="F6" s="23" t="n">
        <v>1689997.68</v>
      </c>
    </row>
    <row r="7" customFormat="false" ht="13.5" hidden="false" customHeight="true" outlineLevel="0" collapsed="false">
      <c r="A7" s="25" t="s">
        <v>192</v>
      </c>
      <c r="B7" s="25" t="s">
        <v>112</v>
      </c>
      <c r="C7" s="25" t="n">
        <v>22</v>
      </c>
      <c r="D7" s="83" t="n">
        <v>0</v>
      </c>
      <c r="E7" s="92" t="n">
        <v>0</v>
      </c>
      <c r="F7" s="23" t="n">
        <v>2500000</v>
      </c>
    </row>
    <row r="8" customFormat="false" ht="13.5" hidden="false" customHeight="true" outlineLevel="0" collapsed="false">
      <c r="A8" s="25" t="s">
        <v>342</v>
      </c>
      <c r="B8" s="25" t="s">
        <v>44</v>
      </c>
      <c r="C8" s="25" t="n">
        <v>20</v>
      </c>
      <c r="D8" s="83" t="n">
        <v>363725.54</v>
      </c>
      <c r="E8" s="92" t="n">
        <v>1</v>
      </c>
      <c r="F8" s="23" t="n">
        <v>186274.4601</v>
      </c>
    </row>
    <row r="9" customFormat="false" ht="13.5" hidden="false" customHeight="true" outlineLevel="0" collapsed="false">
      <c r="A9" s="25" t="s">
        <v>342</v>
      </c>
      <c r="B9" s="25" t="s">
        <v>406</v>
      </c>
      <c r="C9" s="25" t="n">
        <v>7</v>
      </c>
      <c r="D9" s="83" t="n">
        <v>0</v>
      </c>
      <c r="E9" s="92" t="n">
        <v>0</v>
      </c>
      <c r="F9" s="23" t="n">
        <v>15300000</v>
      </c>
    </row>
    <row r="10" customFormat="false" ht="13.5" hidden="false" customHeight="true" outlineLevel="0" collapsed="false">
      <c r="A10" s="25" t="s">
        <v>342</v>
      </c>
      <c r="B10" s="25" t="s">
        <v>470</v>
      </c>
      <c r="C10" s="25" t="n">
        <v>3</v>
      </c>
      <c r="D10" s="83" t="n">
        <v>0</v>
      </c>
      <c r="E10" s="92" t="n">
        <v>0</v>
      </c>
      <c r="F10" s="23" t="n">
        <v>775500</v>
      </c>
    </row>
    <row r="11" customFormat="false" ht="13.5" hidden="false" customHeight="true" outlineLevel="0" collapsed="false">
      <c r="A11" s="25" t="s">
        <v>487</v>
      </c>
      <c r="B11" s="25" t="s">
        <v>44</v>
      </c>
      <c r="C11" s="25" t="n">
        <v>22</v>
      </c>
      <c r="D11" s="83" t="n">
        <v>534542.3612</v>
      </c>
      <c r="E11" s="92" t="n">
        <v>1</v>
      </c>
      <c r="F11" s="23" t="n">
        <v>1887943.5488</v>
      </c>
    </row>
    <row r="12" customFormat="false" ht="13.5" hidden="false" customHeight="true" outlineLevel="0" collapsed="false">
      <c r="A12" s="25" t="s">
        <v>487</v>
      </c>
      <c r="B12" s="25" t="s">
        <v>112</v>
      </c>
      <c r="C12" s="25" t="n">
        <v>8</v>
      </c>
      <c r="D12" s="83" t="n">
        <v>0</v>
      </c>
      <c r="E12" s="92" t="n">
        <v>0</v>
      </c>
      <c r="F12" s="23" t="n">
        <v>1558000</v>
      </c>
    </row>
    <row r="13" customFormat="false" ht="13.5" hidden="false" customHeight="true" outlineLevel="0" collapsed="false">
      <c r="A13" s="25" t="s">
        <v>641</v>
      </c>
      <c r="B13" s="25" t="s">
        <v>44</v>
      </c>
      <c r="C13" s="25" t="n">
        <v>9</v>
      </c>
      <c r="D13" s="83" t="n">
        <v>398502.4928</v>
      </c>
      <c r="E13" s="92" t="n">
        <v>1</v>
      </c>
      <c r="F13" s="23" t="n">
        <v>17274.89</v>
      </c>
    </row>
    <row r="14" customFormat="false" ht="13.5" hidden="false" customHeight="true" outlineLevel="0" collapsed="false">
      <c r="A14" s="25" t="s">
        <v>641</v>
      </c>
      <c r="B14" s="25" t="s">
        <v>708</v>
      </c>
      <c r="C14" s="25" t="n">
        <v>3</v>
      </c>
      <c r="D14" s="83" t="n">
        <v>0</v>
      </c>
      <c r="E14" s="92" t="n">
        <v>0</v>
      </c>
      <c r="F14" s="23" t="n">
        <v>2200000</v>
      </c>
    </row>
    <row r="15" customFormat="false" ht="13.5" hidden="false" customHeight="true" outlineLevel="0" collapsed="false">
      <c r="A15" s="25" t="s">
        <v>641</v>
      </c>
      <c r="B15" s="25" t="s">
        <v>112</v>
      </c>
      <c r="C15" s="25" t="n">
        <v>3</v>
      </c>
      <c r="D15" s="83" t="n">
        <v>0</v>
      </c>
      <c r="E15" s="92" t="n">
        <v>0</v>
      </c>
      <c r="F15" s="23" t="n">
        <v>350000</v>
      </c>
    </row>
    <row r="16" customFormat="false" ht="13.5" hidden="false" customHeight="true" outlineLevel="0" collapsed="false">
      <c r="A16" s="25" t="s">
        <v>739</v>
      </c>
      <c r="B16" s="25" t="s">
        <v>44</v>
      </c>
      <c r="C16" s="25" t="n">
        <v>12</v>
      </c>
      <c r="D16" s="83" t="n">
        <v>576161.9063</v>
      </c>
      <c r="E16" s="92" t="n">
        <v>1</v>
      </c>
      <c r="F16" s="23" t="n">
        <v>1057165.9137</v>
      </c>
    </row>
    <row r="17" customFormat="false" ht="13.5" hidden="false" customHeight="true" outlineLevel="0" collapsed="false">
      <c r="A17" s="25" t="s">
        <v>739</v>
      </c>
      <c r="B17" s="25" t="s">
        <v>112</v>
      </c>
      <c r="C17" s="25" t="n">
        <v>7</v>
      </c>
      <c r="D17" s="83" t="n">
        <v>0</v>
      </c>
      <c r="E17" s="92" t="n">
        <v>0</v>
      </c>
      <c r="F17" s="23" t="n">
        <v>9730000</v>
      </c>
    </row>
    <row r="18" customFormat="false" ht="13.5" hidden="false" customHeight="true" outlineLevel="0" collapsed="false">
      <c r="A18" s="25" t="s">
        <v>880</v>
      </c>
      <c r="B18" s="25" t="s">
        <v>44</v>
      </c>
      <c r="C18" s="25" t="n">
        <v>13</v>
      </c>
      <c r="D18" s="83" t="n">
        <v>601270.8476</v>
      </c>
      <c r="E18" s="92" t="n">
        <v>1</v>
      </c>
      <c r="F18" s="23" t="n">
        <v>92400</v>
      </c>
    </row>
    <row r="19" customFormat="false" ht="13.5" hidden="false" customHeight="true" outlineLevel="0" collapsed="false">
      <c r="A19" s="25" t="s">
        <v>988</v>
      </c>
      <c r="B19" s="25" t="s">
        <v>44</v>
      </c>
      <c r="C19" s="25" t="n">
        <v>5</v>
      </c>
      <c r="D19" s="83" t="n">
        <v>313500</v>
      </c>
      <c r="E19" s="92" t="n">
        <v>1</v>
      </c>
      <c r="F19" s="23" t="n">
        <v>789705.8</v>
      </c>
    </row>
    <row r="20" customFormat="false" ht="13.5" hidden="false" customHeight="true" outlineLevel="0" collapsed="false">
      <c r="A20" s="25" t="s">
        <v>1018</v>
      </c>
      <c r="B20" s="25" t="s">
        <v>44</v>
      </c>
      <c r="C20" s="25" t="n">
        <v>28</v>
      </c>
      <c r="D20" s="83" t="n">
        <v>705464.17</v>
      </c>
      <c r="E20" s="92" t="n">
        <v>1</v>
      </c>
      <c r="F20" s="23" t="n">
        <v>0</v>
      </c>
    </row>
    <row r="21" customFormat="false" ht="13.5" hidden="false" customHeight="true" outlineLevel="0" collapsed="false">
      <c r="A21" s="25" t="s">
        <v>1131</v>
      </c>
      <c r="B21" s="25" t="s">
        <v>44</v>
      </c>
      <c r="C21" s="25" t="n">
        <v>18</v>
      </c>
      <c r="D21" s="83" t="n">
        <v>25402841.32</v>
      </c>
      <c r="E21" s="92" t="n">
        <v>0.95891743735049</v>
      </c>
      <c r="F21" s="23" t="n">
        <v>4399686.58</v>
      </c>
    </row>
    <row r="22" customFormat="false" ht="13.5" hidden="false" customHeight="true" outlineLevel="0" collapsed="false">
      <c r="A22" s="25" t="s">
        <v>1131</v>
      </c>
      <c r="B22" s="25" t="s">
        <v>1169</v>
      </c>
      <c r="C22" s="25" t="n">
        <v>1</v>
      </c>
      <c r="D22" s="83" t="n">
        <v>1088325</v>
      </c>
      <c r="E22" s="92" t="n">
        <v>0.0410825626495104</v>
      </c>
      <c r="F22" s="23" t="n">
        <v>0</v>
      </c>
    </row>
    <row r="23" customFormat="false" ht="13.5" hidden="false" customHeight="true" outlineLevel="0" collapsed="false">
      <c r="A23" s="25" t="s">
        <v>1253</v>
      </c>
      <c r="B23" s="25" t="s">
        <v>44</v>
      </c>
      <c r="C23" s="25" t="n">
        <v>27</v>
      </c>
      <c r="D23" s="83" t="n">
        <v>15452528.21</v>
      </c>
      <c r="E23" s="92" t="n">
        <v>1</v>
      </c>
      <c r="F23" s="23" t="n">
        <v>2022581.79</v>
      </c>
    </row>
    <row r="24" customFormat="false" ht="13.5" hidden="false" customHeight="true" outlineLevel="0" collapsed="false">
      <c r="A24" s="25" t="s">
        <v>1381</v>
      </c>
      <c r="B24" s="25" t="s">
        <v>44</v>
      </c>
      <c r="C24" s="25" t="n">
        <v>7</v>
      </c>
      <c r="D24" s="83" t="n">
        <v>1138216.41</v>
      </c>
      <c r="E24" s="92" t="n">
        <v>0.686079054516405</v>
      </c>
      <c r="F24" s="23" t="n">
        <v>342502.97</v>
      </c>
    </row>
    <row r="25" customFormat="false" ht="13.5" hidden="false" customHeight="true" outlineLevel="0" collapsed="false">
      <c r="A25" s="25" t="s">
        <v>1381</v>
      </c>
      <c r="B25" s="25" t="s">
        <v>136</v>
      </c>
      <c r="C25" s="25" t="n">
        <v>2</v>
      </c>
      <c r="D25" s="83" t="n">
        <v>520800</v>
      </c>
      <c r="E25" s="92" t="n">
        <v>0.313920945483595</v>
      </c>
      <c r="F25" s="23" t="n">
        <v>0</v>
      </c>
    </row>
    <row r="26" customFormat="false" ht="13.5" hidden="false" customHeight="true" outlineLevel="0" collapsed="false">
      <c r="A26" s="25" t="s">
        <v>1424</v>
      </c>
      <c r="B26" s="25" t="s">
        <v>44</v>
      </c>
      <c r="C26" s="25" t="n">
        <v>10</v>
      </c>
      <c r="D26" s="83" t="n">
        <v>1104268.22</v>
      </c>
      <c r="E26" s="92" t="n">
        <v>1</v>
      </c>
      <c r="F26" s="23" t="n">
        <v>0</v>
      </c>
    </row>
    <row r="27" customFormat="false" ht="13.5" hidden="false" customHeight="true" outlineLevel="0" collapsed="false">
      <c r="A27" s="25" t="s">
        <v>1495</v>
      </c>
      <c r="B27" s="25" t="s">
        <v>44</v>
      </c>
      <c r="C27" s="25" t="n">
        <v>24</v>
      </c>
      <c r="D27" s="83" t="n">
        <v>2303162.11</v>
      </c>
      <c r="E27" s="92" t="n">
        <v>1</v>
      </c>
      <c r="F27" s="23" t="n">
        <v>724400.53</v>
      </c>
    </row>
    <row r="28" customFormat="false" ht="13.5" hidden="false" customHeight="true" outlineLevel="0" collapsed="false">
      <c r="A28" s="25" t="s">
        <v>1636</v>
      </c>
      <c r="B28" s="25" t="s">
        <v>44</v>
      </c>
      <c r="C28" s="25" t="n">
        <v>38</v>
      </c>
      <c r="D28" s="83" t="n">
        <v>2805251.96</v>
      </c>
      <c r="E28" s="92" t="n">
        <v>0.740611315002791</v>
      </c>
      <c r="F28" s="23" t="n">
        <v>829248.04</v>
      </c>
    </row>
    <row r="29" customFormat="false" ht="13.5" hidden="false" customHeight="true" outlineLevel="0" collapsed="false">
      <c r="A29" s="25" t="s">
        <v>1636</v>
      </c>
      <c r="B29" s="25" t="s">
        <v>136</v>
      </c>
      <c r="C29" s="25" t="n">
        <v>3</v>
      </c>
      <c r="D29" s="83" t="n">
        <v>982500</v>
      </c>
      <c r="E29" s="92" t="n">
        <v>0.259388684997209</v>
      </c>
      <c r="F29" s="23" t="n">
        <v>0</v>
      </c>
    </row>
    <row r="30" customFormat="false" ht="13.5" hidden="false" customHeight="true" outlineLevel="0" collapsed="false">
      <c r="A30" s="25" t="s">
        <v>1765</v>
      </c>
      <c r="B30" s="25" t="s">
        <v>44</v>
      </c>
      <c r="C30" s="25" t="n">
        <v>11</v>
      </c>
      <c r="D30" s="83" t="n">
        <v>92851.55</v>
      </c>
      <c r="E30" s="92" t="n">
        <v>1</v>
      </c>
      <c r="F30" s="23" t="n">
        <v>15811.55</v>
      </c>
    </row>
    <row r="31" customFormat="false" ht="13.5" hidden="false" customHeight="true" outlineLevel="0" collapsed="false">
      <c r="A31" s="25" t="s">
        <v>1817</v>
      </c>
      <c r="B31" s="25" t="s">
        <v>44</v>
      </c>
      <c r="C31" s="25" t="n">
        <v>18</v>
      </c>
      <c r="D31" s="83" t="n">
        <v>6009236.13</v>
      </c>
      <c r="E31" s="92" t="n">
        <v>1</v>
      </c>
      <c r="F31" s="23" t="n">
        <v>4375000</v>
      </c>
    </row>
    <row r="32" customFormat="false" ht="13.5" hidden="false" customHeight="true" outlineLevel="0" collapsed="false">
      <c r="A32" s="25" t="s">
        <v>1817</v>
      </c>
      <c r="B32" s="25" t="s">
        <v>470</v>
      </c>
      <c r="C32" s="25" t="n">
        <v>6</v>
      </c>
      <c r="D32" s="83" t="n">
        <v>0</v>
      </c>
      <c r="E32" s="92" t="n">
        <v>0</v>
      </c>
      <c r="F32" s="23" t="n">
        <v>23800000</v>
      </c>
    </row>
    <row r="33" customFormat="false" ht="13.5" hidden="false" customHeight="true" outlineLevel="0" collapsed="false">
      <c r="A33" s="25" t="s">
        <v>1817</v>
      </c>
      <c r="B33" s="25" t="s">
        <v>708</v>
      </c>
      <c r="C33" s="25" t="n">
        <v>1</v>
      </c>
      <c r="D33" s="83" t="n">
        <v>0</v>
      </c>
      <c r="E33" s="92" t="n">
        <v>0</v>
      </c>
      <c r="F33" s="23" t="n">
        <v>1300000</v>
      </c>
    </row>
    <row r="34" customFormat="false" ht="13.5" hidden="false" customHeight="true" outlineLevel="0" collapsed="false">
      <c r="A34" s="25" t="s">
        <v>1920</v>
      </c>
      <c r="B34" s="25" t="s">
        <v>44</v>
      </c>
      <c r="C34" s="25" t="n">
        <v>45</v>
      </c>
      <c r="D34" s="83" t="n">
        <v>2467279.46</v>
      </c>
      <c r="E34" s="92" t="n">
        <v>1</v>
      </c>
      <c r="F34" s="23" t="n">
        <v>9465866.21</v>
      </c>
    </row>
    <row r="35" customFormat="false" ht="13.5" hidden="false" customHeight="true" outlineLevel="0" collapsed="false">
      <c r="A35" s="25" t="s">
        <v>1920</v>
      </c>
      <c r="B35" s="25" t="s">
        <v>470</v>
      </c>
      <c r="C35" s="25" t="n">
        <v>1</v>
      </c>
      <c r="D35" s="83" t="n">
        <v>0</v>
      </c>
      <c r="E35" s="92" t="n">
        <v>0</v>
      </c>
      <c r="F35" s="23" t="n">
        <v>2541935.32</v>
      </c>
    </row>
  </sheetData>
  <mergeCells count="2">
    <mergeCell ref="A1:B1"/>
    <mergeCell ref="D1:E1"/>
  </mergeCells>
  <conditionalFormatting sqref="E3:E35">
    <cfRule type="colorScale" priority="2">
      <colorScale>
        <cfvo type="min" val="0"/>
        <cfvo type="percentile" val="50"/>
        <cfvo type="max" val="0"/>
        <color rgb="FFFBA7A9"/>
        <color rgb="FFFFEB84"/>
        <color rgb="FFADDDBA"/>
      </colorScale>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5"/>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2" min="1" style="25" width="15.63"/>
    <col collapsed="false" customWidth="false" hidden="false" outlineLevel="0" max="8" min="3" style="68" width="15.63"/>
    <col collapsed="false" customWidth="false" hidden="false" outlineLevel="0" max="1024" min="9" style="25" width="15.63"/>
  </cols>
  <sheetData>
    <row r="1" s="23" customFormat="true" ht="13.5" hidden="false" customHeight="true" outlineLevel="0" collapsed="false">
      <c r="A1" s="79" t="n">
        <f aca="false">AGIITEC!A1+AUDIN!A1+CCH!A1+CCL!A1+CER!A1+CLS!A1+CPF!A1+CRE!A1+DCS!A1+GABINETE!A1+PROAD!A1+PROAE!A1+PROEC!A1+PROGESP!A1+PROGRAD!A1+PROPEPG!A1+PROPLAN!A1+SEO!A1+SETI!A1</f>
        <v>64565894.0028821</v>
      </c>
      <c r="B1" s="89" t="n">
        <f aca="false">A1-C1</f>
        <v>0.00498214364051819</v>
      </c>
      <c r="C1" s="79" t="n">
        <f aca="false">SUM(_Relatório_Prioridades[Valor Final])</f>
        <v>64565893.9979</v>
      </c>
      <c r="D1" s="79"/>
      <c r="E1" s="80" t="n">
        <f aca="false">SUM(_Relatório_Prioridades[Valor de Demanda])</f>
        <v>88622709.6826</v>
      </c>
    </row>
    <row r="2" customFormat="false" ht="13.5" hidden="false" customHeight="true" outlineLevel="0" collapsed="false">
      <c r="A2" s="25" t="s">
        <v>11</v>
      </c>
      <c r="B2" s="25" t="s">
        <v>2477</v>
      </c>
      <c r="C2" s="16" t="s">
        <v>10</v>
      </c>
      <c r="D2" s="90" t="s">
        <v>2478</v>
      </c>
      <c r="E2" s="15" t="s">
        <v>9</v>
      </c>
    </row>
    <row r="3" customFormat="false" ht="13.5" hidden="false" customHeight="true" outlineLevel="0" collapsed="false">
      <c r="A3" s="25" t="n">
        <v>1</v>
      </c>
      <c r="B3" s="25" t="n">
        <v>293</v>
      </c>
      <c r="C3" s="83" t="n">
        <v>63640013.2679</v>
      </c>
      <c r="D3" s="92" t="n">
        <v>0.985659910013325</v>
      </c>
      <c r="E3" s="23" t="n">
        <v>18477078.4826</v>
      </c>
    </row>
    <row r="4" customFormat="false" ht="13.5" hidden="false" customHeight="true" outlineLevel="0" collapsed="false">
      <c r="A4" s="25" t="n">
        <v>2</v>
      </c>
      <c r="B4" s="25" t="n">
        <v>1</v>
      </c>
      <c r="C4" s="83" t="n">
        <v>100000</v>
      </c>
      <c r="D4" s="92" t="n">
        <v>0.00154880531822656</v>
      </c>
      <c r="E4" s="23" t="n">
        <v>300000</v>
      </c>
    </row>
    <row r="5" customFormat="false" ht="13.5" hidden="false" customHeight="true" outlineLevel="0" collapsed="false">
      <c r="A5" s="25" t="n">
        <v>3</v>
      </c>
      <c r="B5" s="25" t="n">
        <v>127</v>
      </c>
      <c r="C5" s="83" t="n">
        <v>825880.73</v>
      </c>
      <c r="D5" s="92" t="n">
        <v>0.0127912846684484</v>
      </c>
      <c r="E5" s="23" t="n">
        <v>69845631.2</v>
      </c>
    </row>
  </sheetData>
  <mergeCells count="1">
    <mergeCell ref="C1:D1"/>
  </mergeCells>
  <conditionalFormatting sqref="D3:D5">
    <cfRule type="colorScale" priority="2">
      <colorScale>
        <cfvo type="min" val="0"/>
        <cfvo type="percentile" val="50"/>
        <cfvo type="max" val="0"/>
        <color rgb="FFFBA7A9"/>
        <color rgb="FFFFEB84"/>
        <color rgb="FFADDDBA"/>
      </colorScale>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3"/>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2" min="1" style="25" width="15.63"/>
    <col collapsed="false" customWidth="false" hidden="false" outlineLevel="0" max="6" min="3" style="68" width="15.63"/>
    <col collapsed="false" customWidth="false" hidden="false" outlineLevel="0" max="1024" min="7" style="25" width="15.63"/>
  </cols>
  <sheetData>
    <row r="1" s="23" customFormat="true" ht="13.5" hidden="false" customHeight="true" outlineLevel="0" collapsed="false">
      <c r="A1" s="79" t="n">
        <f aca="false">AGIITEC!A1+AUDIN!A1+CCH!A1+CCL!A1+CER!A1+CLS!A1+CPF!A1+CRE!A1+DCS!A1+GABINETE!A1+PROAD!A1+PROAE!A1+PROEC!A1+PROGESP!A1+PROGRAD!A1+PROPEPG!A1+PROPLAN!A1+SEO!A1+SETI!A1</f>
        <v>64565894.0028821</v>
      </c>
      <c r="B1" s="89" t="n">
        <f aca="false">A1-C1</f>
        <v>0.00498213618993759</v>
      </c>
      <c r="C1" s="79" t="n">
        <f aca="false">SUM(_Relatório_Tipo[Valor Final])</f>
        <v>64565893.9979</v>
      </c>
      <c r="D1" s="79"/>
      <c r="E1" s="80" t="n">
        <f aca="false">SUM(_Relatório_Tipo[Valor de Demanda])</f>
        <v>88622709.6826</v>
      </c>
    </row>
    <row r="2" customFormat="false" ht="13.5" hidden="false" customHeight="true" outlineLevel="0" collapsed="false">
      <c r="A2" s="25" t="s">
        <v>13</v>
      </c>
      <c r="B2" s="25" t="s">
        <v>2477</v>
      </c>
      <c r="C2" s="16" t="s">
        <v>10</v>
      </c>
      <c r="D2" s="90" t="s">
        <v>2478</v>
      </c>
      <c r="E2" s="15" t="s">
        <v>9</v>
      </c>
    </row>
    <row r="3" customFormat="false" ht="13.5" hidden="false" customHeight="true" outlineLevel="0" collapsed="false">
      <c r="A3" s="25" t="s">
        <v>46</v>
      </c>
      <c r="B3" s="25" t="n">
        <v>131</v>
      </c>
      <c r="C3" s="83" t="n">
        <v>38956726.8891</v>
      </c>
      <c r="D3" s="92" t="n">
        <v>0.603363857865378</v>
      </c>
      <c r="E3" s="23" t="n">
        <v>20008696.1182</v>
      </c>
    </row>
    <row r="4" customFormat="false" ht="13.5" hidden="false" customHeight="true" outlineLevel="0" collapsed="false">
      <c r="A4" s="25" t="s">
        <v>31</v>
      </c>
      <c r="B4" s="25" t="n">
        <v>47</v>
      </c>
      <c r="C4" s="83" t="n">
        <v>16554937.2727</v>
      </c>
      <c r="D4" s="92" t="n">
        <v>0.256403748908649</v>
      </c>
      <c r="E4" s="23" t="n">
        <v>2010734.1553</v>
      </c>
    </row>
    <row r="5" customFormat="false" ht="13.5" hidden="false" customHeight="true" outlineLevel="0" collapsed="false">
      <c r="A5" s="25" t="s">
        <v>400</v>
      </c>
      <c r="B5" s="25" t="n">
        <v>43</v>
      </c>
      <c r="C5" s="83" t="n">
        <v>2200000</v>
      </c>
      <c r="D5" s="92" t="n">
        <v>0.0340737170009844</v>
      </c>
      <c r="E5" s="23" t="n">
        <v>59868000</v>
      </c>
    </row>
    <row r="6" customFormat="false" ht="13.5" hidden="false" customHeight="true" outlineLevel="0" collapsed="false">
      <c r="A6" s="25" t="s">
        <v>144</v>
      </c>
      <c r="B6" s="25" t="n">
        <v>35</v>
      </c>
      <c r="C6" s="83" t="n">
        <v>1917058.5596</v>
      </c>
      <c r="D6" s="92" t="n">
        <v>0.0296915049246023</v>
      </c>
      <c r="E6" s="23" t="n">
        <v>880680.7799</v>
      </c>
    </row>
    <row r="7" customFormat="false" ht="13.5" hidden="false" customHeight="true" outlineLevel="0" collapsed="false">
      <c r="A7" s="25" t="s">
        <v>163</v>
      </c>
      <c r="B7" s="25" t="n">
        <v>62</v>
      </c>
      <c r="C7" s="83" t="n">
        <v>1255296.2966</v>
      </c>
      <c r="D7" s="92" t="n">
        <v>0.0194420958012419</v>
      </c>
      <c r="E7" s="23" t="n">
        <v>225801.6307</v>
      </c>
    </row>
    <row r="8" customFormat="false" ht="13.5" hidden="false" customHeight="true" outlineLevel="0" collapsed="false">
      <c r="A8" s="25" t="s">
        <v>194</v>
      </c>
      <c r="B8" s="25" t="n">
        <v>32</v>
      </c>
      <c r="C8" s="83" t="n">
        <v>1192193.8561</v>
      </c>
      <c r="D8" s="92" t="n">
        <v>0.0184647618468471</v>
      </c>
      <c r="E8" s="23" t="n">
        <v>489469.3614</v>
      </c>
    </row>
    <row r="9" customFormat="false" ht="13.5" hidden="false" customHeight="true" outlineLevel="0" collapsed="false">
      <c r="A9" s="25" t="s">
        <v>267</v>
      </c>
      <c r="B9" s="25" t="n">
        <v>28</v>
      </c>
      <c r="C9" s="83" t="n">
        <v>999479.9436</v>
      </c>
      <c r="D9" s="92" t="n">
        <v>0.0154799985210846</v>
      </c>
      <c r="E9" s="23" t="n">
        <v>4837060.753</v>
      </c>
    </row>
    <row r="10" customFormat="false" ht="13.5" hidden="false" customHeight="true" outlineLevel="0" collapsed="false">
      <c r="A10" s="25" t="s">
        <v>179</v>
      </c>
      <c r="B10" s="25" t="n">
        <v>35</v>
      </c>
      <c r="C10" s="83" t="n">
        <v>648969.1802</v>
      </c>
      <c r="D10" s="92" t="n">
        <v>0.0100512691765889</v>
      </c>
      <c r="E10" s="23" t="n">
        <v>132266.8841</v>
      </c>
    </row>
    <row r="11" customFormat="false" ht="13.5" hidden="false" customHeight="true" outlineLevel="0" collapsed="false">
      <c r="A11" s="25" t="s">
        <v>1462</v>
      </c>
      <c r="B11" s="25" t="n">
        <v>1</v>
      </c>
      <c r="C11" s="83" t="n">
        <v>484032</v>
      </c>
      <c r="D11" s="92" t="n">
        <v>0.00749671335791839</v>
      </c>
      <c r="E11" s="23" t="n">
        <v>0</v>
      </c>
    </row>
    <row r="12" customFormat="false" ht="13.5" hidden="false" customHeight="true" outlineLevel="0" collapsed="false">
      <c r="A12" s="25" t="s">
        <v>81</v>
      </c>
      <c r="B12" s="25" t="n">
        <v>6</v>
      </c>
      <c r="C12" s="83" t="n">
        <v>302000</v>
      </c>
      <c r="D12" s="92" t="n">
        <v>0.00467739206104422</v>
      </c>
      <c r="E12" s="23" t="n">
        <v>170000</v>
      </c>
    </row>
    <row r="13" customFormat="false" ht="13.5" hidden="false" customHeight="true" outlineLevel="0" collapsed="false">
      <c r="A13" s="25" t="s">
        <v>1479</v>
      </c>
      <c r="B13" s="25" t="n">
        <v>1</v>
      </c>
      <c r="C13" s="83" t="n">
        <v>55200</v>
      </c>
      <c r="D13" s="92" t="n">
        <v>0.000854940535661062</v>
      </c>
      <c r="E13" s="23" t="n">
        <v>0</v>
      </c>
    </row>
  </sheetData>
  <mergeCells count="1">
    <mergeCell ref="C1:D1"/>
  </mergeCells>
  <conditionalFormatting sqref="D3:D13">
    <cfRule type="colorScale" priority="2">
      <colorScale>
        <cfvo type="min" val="0"/>
        <cfvo type="percentile" val="50"/>
        <cfvo type="max" val="0"/>
        <color rgb="FFFBA7A9"/>
        <color rgb="FFFFEB84"/>
        <color rgb="FFADDDBA"/>
      </colorScale>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34"/>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1024" min="1" style="25" width="15.63"/>
  </cols>
  <sheetData>
    <row r="1" s="23" customFormat="true" ht="13.5" hidden="false" customHeight="true" outlineLevel="0" collapsed="false">
      <c r="A1" s="79" t="n">
        <f aca="false">AGIITEC!A1+AUDIN!A1+CCH!A1+CCL!A1+CER!A1+CLS!A1+CPF!A1+CRE!A1+DCS!A1+GABINETE!A1+PROAD!A1+PROAE!A1+PROEC!A1+PROGESP!A1+PROGRAD!A1+PROPEPG!A1+PROPLAN!A1+SEO!A1+SETI!A1</f>
        <v>64565894.0028821</v>
      </c>
      <c r="B1" s="79"/>
      <c r="C1" s="79"/>
      <c r="D1" s="89" t="n">
        <f aca="false">A1-E1</f>
        <v>0.00498212873935699</v>
      </c>
      <c r="E1" s="79" t="n">
        <f aca="false">SUM(_Relatório_Tipo_Unidade[Valor Final])</f>
        <v>64565893.9979</v>
      </c>
      <c r="F1" s="79"/>
      <c r="G1" s="80" t="n">
        <f aca="false">SUM(_Relatório_Tipo_Unidade[Valor de Demanda])</f>
        <v>88622709.6826</v>
      </c>
    </row>
    <row r="2" customFormat="false" ht="13.5" hidden="false" customHeight="true" outlineLevel="0" collapsed="false">
      <c r="A2" s="25" t="s">
        <v>8</v>
      </c>
      <c r="B2" s="25" t="s">
        <v>13</v>
      </c>
      <c r="C2" s="25" t="s">
        <v>25</v>
      </c>
      <c r="D2" s="25" t="s">
        <v>2477</v>
      </c>
      <c r="E2" s="16" t="s">
        <v>10</v>
      </c>
      <c r="F2" s="90" t="s">
        <v>2478</v>
      </c>
      <c r="G2" s="15" t="s">
        <v>9</v>
      </c>
    </row>
    <row r="3" customFormat="false" ht="13.5" hidden="false" customHeight="true" outlineLevel="0" collapsed="false">
      <c r="A3" s="25" t="s">
        <v>29</v>
      </c>
      <c r="B3" s="25" t="s">
        <v>31</v>
      </c>
      <c r="C3" s="25" t="s">
        <v>43</v>
      </c>
      <c r="D3" s="25" t="n">
        <v>7</v>
      </c>
      <c r="E3" s="83" t="n">
        <v>424203.03</v>
      </c>
      <c r="F3" s="92" t="n">
        <v>0.741895661043201</v>
      </c>
      <c r="G3" s="93" t="n">
        <v>312796.97</v>
      </c>
    </row>
    <row r="4" customFormat="false" ht="13.5" hidden="false" customHeight="true" outlineLevel="0" collapsed="false">
      <c r="A4" s="25" t="s">
        <v>29</v>
      </c>
      <c r="B4" s="25" t="s">
        <v>46</v>
      </c>
      <c r="C4" s="25" t="s">
        <v>43</v>
      </c>
      <c r="D4" s="25" t="n">
        <v>7</v>
      </c>
      <c r="E4" s="83" t="n">
        <v>49000.02</v>
      </c>
      <c r="F4" s="92" t="n">
        <v>0.0856969414599185</v>
      </c>
      <c r="G4" s="93" t="n">
        <v>48999.98</v>
      </c>
    </row>
    <row r="5" customFormat="false" ht="13.5" hidden="false" customHeight="true" outlineLevel="0" collapsed="false">
      <c r="A5" s="25" t="s">
        <v>29</v>
      </c>
      <c r="B5" s="25" t="s">
        <v>31</v>
      </c>
      <c r="C5" s="25" t="s">
        <v>76</v>
      </c>
      <c r="D5" s="25" t="n">
        <v>1</v>
      </c>
      <c r="E5" s="83" t="n">
        <v>26797</v>
      </c>
      <c r="F5" s="92" t="n">
        <v>0.0468657143466765</v>
      </c>
      <c r="G5" s="93" t="n">
        <v>78400</v>
      </c>
    </row>
    <row r="6" customFormat="false" ht="13.5" hidden="false" customHeight="true" outlineLevel="0" collapsed="false">
      <c r="A6" s="25" t="s">
        <v>29</v>
      </c>
      <c r="B6" s="25" t="s">
        <v>81</v>
      </c>
      <c r="C6" s="25" t="s">
        <v>43</v>
      </c>
      <c r="D6" s="25" t="n">
        <v>3</v>
      </c>
      <c r="E6" s="83" t="n">
        <v>32000</v>
      </c>
      <c r="F6" s="92" t="n">
        <v>0.0559653266818542</v>
      </c>
      <c r="G6" s="93" t="n">
        <v>20000</v>
      </c>
    </row>
    <row r="7" customFormat="false" ht="13.5" hidden="false" customHeight="true" outlineLevel="0" collapsed="false">
      <c r="A7" s="25" t="s">
        <v>29</v>
      </c>
      <c r="B7" s="25" t="s">
        <v>144</v>
      </c>
      <c r="C7" s="25" t="s">
        <v>43</v>
      </c>
      <c r="D7" s="25" t="n">
        <v>1</v>
      </c>
      <c r="E7" s="83" t="n">
        <v>1</v>
      </c>
      <c r="F7" s="92" t="n">
        <v>1.74891645880795E-006</v>
      </c>
      <c r="G7" s="93" t="n">
        <v>14999</v>
      </c>
    </row>
    <row r="8" customFormat="false" ht="13.5" hidden="false" customHeight="true" outlineLevel="0" collapsed="false">
      <c r="A8" s="25" t="s">
        <v>29</v>
      </c>
      <c r="B8" s="25" t="s">
        <v>163</v>
      </c>
      <c r="C8" s="25" t="s">
        <v>43</v>
      </c>
      <c r="D8" s="25" t="n">
        <v>4</v>
      </c>
      <c r="E8" s="83" t="n">
        <v>25781.55</v>
      </c>
      <c r="F8" s="92" t="n">
        <v>0.04508977712858</v>
      </c>
      <c r="G8" s="93" t="n">
        <v>127218.45</v>
      </c>
    </row>
    <row r="9" customFormat="false" ht="13.5" hidden="false" customHeight="true" outlineLevel="0" collapsed="false">
      <c r="A9" s="25" t="s">
        <v>29</v>
      </c>
      <c r="B9" s="25" t="s">
        <v>179</v>
      </c>
      <c r="C9" s="25" t="s">
        <v>43</v>
      </c>
      <c r="D9" s="25" t="n">
        <v>2</v>
      </c>
      <c r="E9" s="83" t="n">
        <v>14000</v>
      </c>
      <c r="F9" s="92" t="n">
        <v>0.0244848304233112</v>
      </c>
      <c r="G9" s="93" t="n">
        <v>69000</v>
      </c>
    </row>
    <row r="10" customFormat="false" ht="13.5" hidden="false" customHeight="true" outlineLevel="0" collapsed="false">
      <c r="A10" s="25" t="s">
        <v>184</v>
      </c>
      <c r="B10" s="25" t="s">
        <v>163</v>
      </c>
      <c r="C10" s="25" t="s">
        <v>43</v>
      </c>
      <c r="D10" s="25" t="n">
        <v>1</v>
      </c>
      <c r="E10" s="83" t="n">
        <v>5560</v>
      </c>
      <c r="F10" s="92" t="n">
        <v>0.526515151515152</v>
      </c>
      <c r="G10" s="93" t="n">
        <v>0</v>
      </c>
    </row>
    <row r="11" customFormat="false" ht="13.5" hidden="false" customHeight="true" outlineLevel="0" collapsed="false">
      <c r="A11" s="25" t="s">
        <v>184</v>
      </c>
      <c r="B11" s="25" t="s">
        <v>179</v>
      </c>
      <c r="C11" s="25" t="s">
        <v>43</v>
      </c>
      <c r="D11" s="25" t="n">
        <v>1</v>
      </c>
      <c r="E11" s="83" t="n">
        <v>5000</v>
      </c>
      <c r="F11" s="92" t="n">
        <v>0.473484848484848</v>
      </c>
      <c r="G11" s="93" t="n">
        <v>0</v>
      </c>
    </row>
    <row r="12" customFormat="false" ht="13.5" hidden="false" customHeight="true" outlineLevel="0" collapsed="false">
      <c r="A12" s="25" t="s">
        <v>192</v>
      </c>
      <c r="B12" s="25" t="s">
        <v>194</v>
      </c>
      <c r="C12" s="25" t="s">
        <v>43</v>
      </c>
      <c r="D12" s="25" t="n">
        <v>3</v>
      </c>
      <c r="E12" s="83" t="n">
        <v>222769.73</v>
      </c>
      <c r="F12" s="92" t="n">
        <v>0.198348345793537</v>
      </c>
      <c r="G12" s="93" t="n">
        <v>246865.54</v>
      </c>
    </row>
    <row r="13" customFormat="false" ht="13.5" hidden="false" customHeight="true" outlineLevel="0" collapsed="false">
      <c r="A13" s="25" t="s">
        <v>192</v>
      </c>
      <c r="B13" s="25" t="s">
        <v>163</v>
      </c>
      <c r="C13" s="25" t="s">
        <v>43</v>
      </c>
      <c r="D13" s="25" t="n">
        <v>3</v>
      </c>
      <c r="E13" s="83" t="n">
        <v>105000</v>
      </c>
      <c r="F13" s="92" t="n">
        <v>0.0934892559609484</v>
      </c>
      <c r="G13" s="93" t="n">
        <v>0</v>
      </c>
    </row>
    <row r="14" customFormat="false" ht="13.5" hidden="false" customHeight="true" outlineLevel="0" collapsed="false">
      <c r="A14" s="25" t="s">
        <v>192</v>
      </c>
      <c r="B14" s="25" t="s">
        <v>179</v>
      </c>
      <c r="C14" s="25" t="s">
        <v>43</v>
      </c>
      <c r="D14" s="25" t="n">
        <v>1</v>
      </c>
      <c r="E14" s="83" t="n">
        <v>80000</v>
      </c>
      <c r="F14" s="92" t="n">
        <v>0.0712299093035798</v>
      </c>
      <c r="G14" s="93" t="n">
        <v>0</v>
      </c>
    </row>
    <row r="15" customFormat="false" ht="13.5" hidden="false" customHeight="true" outlineLevel="0" collapsed="false">
      <c r="A15" s="25" t="s">
        <v>192</v>
      </c>
      <c r="B15" s="25" t="s">
        <v>46</v>
      </c>
      <c r="C15" s="25" t="s">
        <v>43</v>
      </c>
      <c r="D15" s="25" t="n">
        <v>24</v>
      </c>
      <c r="E15" s="83" t="n">
        <v>300353.98</v>
      </c>
      <c r="F15" s="92" t="n">
        <v>0.267427334429615</v>
      </c>
      <c r="G15" s="93" t="n">
        <v>2605000</v>
      </c>
    </row>
    <row r="16" customFormat="false" ht="13.5" hidden="false" customHeight="true" outlineLevel="0" collapsed="false">
      <c r="A16" s="25" t="s">
        <v>192</v>
      </c>
      <c r="B16" s="25" t="s">
        <v>144</v>
      </c>
      <c r="C16" s="25" t="s">
        <v>43</v>
      </c>
      <c r="D16" s="25" t="n">
        <v>4</v>
      </c>
      <c r="E16" s="83" t="n">
        <v>240000</v>
      </c>
      <c r="F16" s="92" t="n">
        <v>0.213689727910739</v>
      </c>
      <c r="G16" s="93" t="n">
        <v>40000</v>
      </c>
    </row>
    <row r="17" customFormat="false" ht="13.5" hidden="false" customHeight="true" outlineLevel="0" collapsed="false">
      <c r="A17" s="25" t="s">
        <v>192</v>
      </c>
      <c r="B17" s="25" t="s">
        <v>31</v>
      </c>
      <c r="C17" s="25" t="s">
        <v>43</v>
      </c>
      <c r="D17" s="25" t="n">
        <v>1</v>
      </c>
      <c r="E17" s="83" t="n">
        <v>25000</v>
      </c>
      <c r="F17" s="92" t="n">
        <v>0.0222593466573687</v>
      </c>
      <c r="G17" s="93" t="n">
        <v>0</v>
      </c>
    </row>
    <row r="18" customFormat="false" ht="13.5" hidden="false" customHeight="true" outlineLevel="0" collapsed="false">
      <c r="A18" s="25" t="s">
        <v>192</v>
      </c>
      <c r="B18" s="25" t="s">
        <v>267</v>
      </c>
      <c r="C18" s="25" t="s">
        <v>43</v>
      </c>
      <c r="D18" s="25" t="n">
        <v>5</v>
      </c>
      <c r="E18" s="83" t="n">
        <v>0</v>
      </c>
      <c r="F18" s="92" t="n">
        <v>0</v>
      </c>
      <c r="G18" s="93" t="n">
        <v>1298132.14</v>
      </c>
    </row>
    <row r="19" customFormat="false" ht="13.5" hidden="false" customHeight="true" outlineLevel="0" collapsed="false">
      <c r="A19" s="25" t="s">
        <v>192</v>
      </c>
      <c r="B19" s="25" t="s">
        <v>267</v>
      </c>
      <c r="C19" s="25" t="s">
        <v>2094</v>
      </c>
      <c r="D19" s="25" t="n">
        <v>1</v>
      </c>
      <c r="E19" s="83" t="n">
        <v>150000</v>
      </c>
      <c r="F19" s="92" t="n">
        <v>0.133556079944212</v>
      </c>
      <c r="G19" s="93" t="n">
        <v>0</v>
      </c>
    </row>
    <row r="20" customFormat="false" ht="13.5" hidden="false" customHeight="true" outlineLevel="0" collapsed="false">
      <c r="A20" s="25" t="s">
        <v>342</v>
      </c>
      <c r="B20" s="25" t="s">
        <v>46</v>
      </c>
      <c r="C20" s="25" t="s">
        <v>43</v>
      </c>
      <c r="D20" s="25" t="n">
        <v>3</v>
      </c>
      <c r="E20" s="83" t="n">
        <v>6466.24</v>
      </c>
      <c r="F20" s="92" t="n">
        <v>0.017777800261153</v>
      </c>
      <c r="G20" s="93" t="n">
        <v>16533.7682</v>
      </c>
    </row>
    <row r="21" customFormat="false" ht="13.5" hidden="false" customHeight="true" outlineLevel="0" collapsed="false">
      <c r="A21" s="25" t="s">
        <v>342</v>
      </c>
      <c r="B21" s="25" t="s">
        <v>194</v>
      </c>
      <c r="C21" s="25" t="s">
        <v>43</v>
      </c>
      <c r="D21" s="25" t="n">
        <v>6</v>
      </c>
      <c r="E21" s="83" t="n">
        <v>112754.91</v>
      </c>
      <c r="F21" s="92" t="n">
        <v>0.309999979654989</v>
      </c>
      <c r="G21" s="93" t="n">
        <v>26745.0826</v>
      </c>
    </row>
    <row r="22" customFormat="false" ht="13.5" hidden="false" customHeight="true" outlineLevel="0" collapsed="false">
      <c r="A22" s="25" t="s">
        <v>342</v>
      </c>
      <c r="B22" s="25" t="s">
        <v>163</v>
      </c>
      <c r="C22" s="25" t="s">
        <v>43</v>
      </c>
      <c r="D22" s="25" t="n">
        <v>3</v>
      </c>
      <c r="E22" s="83" t="n">
        <v>24248.37</v>
      </c>
      <c r="F22" s="92" t="n">
        <v>0.0666666684995505</v>
      </c>
      <c r="G22" s="93" t="n">
        <v>5751.6307</v>
      </c>
    </row>
    <row r="23" customFormat="false" ht="13.5" hidden="false" customHeight="true" outlineLevel="0" collapsed="false">
      <c r="A23" s="25" t="s">
        <v>342</v>
      </c>
      <c r="B23" s="25" t="s">
        <v>267</v>
      </c>
      <c r="C23" s="25" t="s">
        <v>2094</v>
      </c>
      <c r="D23" s="25" t="n">
        <v>1</v>
      </c>
      <c r="E23" s="83" t="n">
        <v>18186.28</v>
      </c>
      <c r="F23" s="92" t="n">
        <v>0.0500000082479773</v>
      </c>
      <c r="G23" s="93" t="n">
        <v>4313.723</v>
      </c>
    </row>
    <row r="24" customFormat="false" ht="13.5" hidden="false" customHeight="true" outlineLevel="0" collapsed="false">
      <c r="A24" s="25" t="s">
        <v>342</v>
      </c>
      <c r="B24" s="25" t="s">
        <v>179</v>
      </c>
      <c r="C24" s="25" t="s">
        <v>43</v>
      </c>
      <c r="D24" s="25" t="n">
        <v>1</v>
      </c>
      <c r="E24" s="83" t="n">
        <v>3233.12</v>
      </c>
      <c r="F24" s="92" t="n">
        <v>0.00888890013057648</v>
      </c>
      <c r="G24" s="93" t="n">
        <v>766.8841</v>
      </c>
    </row>
    <row r="25" customFormat="false" ht="13.5" hidden="false" customHeight="true" outlineLevel="0" collapsed="false">
      <c r="A25" s="25" t="s">
        <v>342</v>
      </c>
      <c r="B25" s="25" t="s">
        <v>31</v>
      </c>
      <c r="C25" s="25" t="s">
        <v>43</v>
      </c>
      <c r="D25" s="25" t="n">
        <v>1</v>
      </c>
      <c r="E25" s="83" t="n">
        <v>12124.18</v>
      </c>
      <c r="F25" s="92" t="n">
        <v>0.0333333205031464</v>
      </c>
      <c r="G25" s="93" t="n">
        <v>2875.8153</v>
      </c>
    </row>
    <row r="26" customFormat="false" ht="13.5" hidden="false" customHeight="true" outlineLevel="0" collapsed="false">
      <c r="A26" s="25" t="s">
        <v>342</v>
      </c>
      <c r="B26" s="25" t="s">
        <v>400</v>
      </c>
      <c r="C26" s="25" t="s">
        <v>43</v>
      </c>
      <c r="D26" s="25" t="n">
        <v>9</v>
      </c>
      <c r="E26" s="83" t="n">
        <v>0</v>
      </c>
      <c r="F26" s="92" t="n">
        <v>0</v>
      </c>
      <c r="G26" s="93" t="n">
        <v>16050000</v>
      </c>
    </row>
    <row r="27" customFormat="false" ht="13.5" hidden="false" customHeight="true" outlineLevel="0" collapsed="false">
      <c r="A27" s="25" t="s">
        <v>342</v>
      </c>
      <c r="B27" s="25" t="s">
        <v>144</v>
      </c>
      <c r="C27" s="25" t="s">
        <v>43</v>
      </c>
      <c r="D27" s="25" t="n">
        <v>5</v>
      </c>
      <c r="E27" s="83" t="n">
        <v>186712.44</v>
      </c>
      <c r="F27" s="92" t="n">
        <v>0.513333322702607</v>
      </c>
      <c r="G27" s="93" t="n">
        <v>129287.5562</v>
      </c>
    </row>
    <row r="28" customFormat="false" ht="13.5" hidden="false" customHeight="true" outlineLevel="0" collapsed="false">
      <c r="A28" s="25" t="s">
        <v>342</v>
      </c>
      <c r="B28" s="25" t="s">
        <v>267</v>
      </c>
      <c r="C28" s="25" t="s">
        <v>43</v>
      </c>
      <c r="D28" s="25" t="n">
        <v>1</v>
      </c>
      <c r="E28" s="83" t="n">
        <v>0</v>
      </c>
      <c r="F28" s="92" t="n">
        <v>0</v>
      </c>
      <c r="G28" s="93" t="n">
        <v>25500</v>
      </c>
    </row>
    <row r="29" customFormat="false" ht="13.5" hidden="false" customHeight="true" outlineLevel="0" collapsed="false">
      <c r="A29" s="25" t="s">
        <v>487</v>
      </c>
      <c r="B29" s="25" t="s">
        <v>194</v>
      </c>
      <c r="C29" s="25" t="s">
        <v>43</v>
      </c>
      <c r="D29" s="25" t="n">
        <v>2</v>
      </c>
      <c r="E29" s="83" t="n">
        <v>216131.7812</v>
      </c>
      <c r="F29" s="92" t="n">
        <v>0.404330501917198</v>
      </c>
      <c r="G29" s="93" t="n">
        <v>5103.5488</v>
      </c>
    </row>
    <row r="30" customFormat="false" ht="13.5" hidden="false" customHeight="true" outlineLevel="0" collapsed="false">
      <c r="A30" s="25" t="s">
        <v>487</v>
      </c>
      <c r="B30" s="25" t="s">
        <v>163</v>
      </c>
      <c r="C30" s="25" t="s">
        <v>43</v>
      </c>
      <c r="D30" s="25" t="n">
        <v>5</v>
      </c>
      <c r="E30" s="83" t="n">
        <v>46695</v>
      </c>
      <c r="F30" s="92" t="n">
        <v>0.0873550973493923</v>
      </c>
      <c r="G30" s="93" t="n">
        <v>0</v>
      </c>
    </row>
    <row r="31" customFormat="false" ht="13.5" hidden="false" customHeight="true" outlineLevel="0" collapsed="false">
      <c r="A31" s="25" t="s">
        <v>487</v>
      </c>
      <c r="B31" s="25" t="s">
        <v>179</v>
      </c>
      <c r="C31" s="25" t="s">
        <v>43</v>
      </c>
      <c r="D31" s="25" t="n">
        <v>3</v>
      </c>
      <c r="E31" s="83" t="n">
        <v>4200.92</v>
      </c>
      <c r="F31" s="92" t="n">
        <v>0.00785890942407129</v>
      </c>
      <c r="G31" s="93" t="n">
        <v>0</v>
      </c>
    </row>
    <row r="32" customFormat="false" ht="13.5" hidden="false" customHeight="true" outlineLevel="0" collapsed="false">
      <c r="A32" s="25" t="s">
        <v>487</v>
      </c>
      <c r="B32" s="25" t="s">
        <v>144</v>
      </c>
      <c r="C32" s="25" t="s">
        <v>43</v>
      </c>
      <c r="D32" s="25" t="n">
        <v>3</v>
      </c>
      <c r="E32" s="83" t="n">
        <v>207166.32</v>
      </c>
      <c r="F32" s="92" t="n">
        <v>0.387558283566021</v>
      </c>
      <c r="G32" s="93" t="n">
        <v>0</v>
      </c>
    </row>
    <row r="33" customFormat="false" ht="13.5" hidden="false" customHeight="true" outlineLevel="0" collapsed="false">
      <c r="A33" s="25" t="s">
        <v>487</v>
      </c>
      <c r="B33" s="25" t="s">
        <v>267</v>
      </c>
      <c r="C33" s="25" t="s">
        <v>2094</v>
      </c>
      <c r="D33" s="25" t="n">
        <v>1</v>
      </c>
      <c r="E33" s="83" t="n">
        <v>15079.2</v>
      </c>
      <c r="F33" s="92" t="n">
        <v>0.0282095510001276</v>
      </c>
      <c r="G33" s="93" t="n">
        <v>344840</v>
      </c>
    </row>
    <row r="34" customFormat="false" ht="13.5" hidden="false" customHeight="true" outlineLevel="0" collapsed="false">
      <c r="A34" s="25" t="s">
        <v>487</v>
      </c>
      <c r="B34" s="25" t="s">
        <v>46</v>
      </c>
      <c r="C34" s="25" t="s">
        <v>43</v>
      </c>
      <c r="D34" s="25" t="n">
        <v>5</v>
      </c>
      <c r="E34" s="83" t="n">
        <v>6250</v>
      </c>
      <c r="F34" s="92" t="n">
        <v>0.0116922445322562</v>
      </c>
      <c r="G34" s="93" t="n">
        <v>250000</v>
      </c>
    </row>
    <row r="35" customFormat="false" ht="13.5" hidden="false" customHeight="true" outlineLevel="0" collapsed="false">
      <c r="A35" s="25" t="s">
        <v>487</v>
      </c>
      <c r="B35" s="25" t="s">
        <v>31</v>
      </c>
      <c r="C35" s="25" t="s">
        <v>43</v>
      </c>
      <c r="D35" s="25" t="n">
        <v>3</v>
      </c>
      <c r="E35" s="83" t="n">
        <v>39019.14</v>
      </c>
      <c r="F35" s="92" t="n">
        <v>0.0729954122109341</v>
      </c>
      <c r="G35" s="93" t="n">
        <v>0</v>
      </c>
    </row>
    <row r="36" customFormat="false" ht="13.5" hidden="false" customHeight="true" outlineLevel="0" collapsed="false">
      <c r="A36" s="25" t="s">
        <v>487</v>
      </c>
      <c r="B36" s="25" t="s">
        <v>400</v>
      </c>
      <c r="C36" s="25" t="s">
        <v>43</v>
      </c>
      <c r="D36" s="25" t="n">
        <v>4</v>
      </c>
      <c r="E36" s="83" t="n">
        <v>0</v>
      </c>
      <c r="F36" s="92" t="n">
        <v>0</v>
      </c>
      <c r="G36" s="93" t="n">
        <v>2728000</v>
      </c>
    </row>
    <row r="37" customFormat="false" ht="13.5" hidden="false" customHeight="true" outlineLevel="0" collapsed="false">
      <c r="A37" s="25" t="s">
        <v>487</v>
      </c>
      <c r="B37" s="25" t="s">
        <v>400</v>
      </c>
      <c r="C37" s="25" t="s">
        <v>2094</v>
      </c>
      <c r="D37" s="25" t="n">
        <v>3</v>
      </c>
      <c r="E37" s="83" t="n">
        <v>0</v>
      </c>
      <c r="F37" s="92" t="n">
        <v>0</v>
      </c>
      <c r="G37" s="93" t="n">
        <v>110000</v>
      </c>
    </row>
    <row r="38" customFormat="false" ht="13.5" hidden="false" customHeight="true" outlineLevel="0" collapsed="false">
      <c r="A38" s="25" t="s">
        <v>487</v>
      </c>
      <c r="B38" s="25" t="s">
        <v>46</v>
      </c>
      <c r="C38" s="25" t="s">
        <v>2094</v>
      </c>
      <c r="D38" s="25" t="n">
        <v>1</v>
      </c>
      <c r="E38" s="83" t="n">
        <v>0</v>
      </c>
      <c r="F38" s="92" t="n">
        <v>0</v>
      </c>
      <c r="G38" s="93" t="n">
        <v>8000</v>
      </c>
    </row>
    <row r="39" customFormat="false" ht="13.5" hidden="false" customHeight="true" outlineLevel="0" collapsed="false">
      <c r="A39" s="25" t="s">
        <v>641</v>
      </c>
      <c r="B39" s="25" t="s">
        <v>144</v>
      </c>
      <c r="C39" s="25" t="s">
        <v>43</v>
      </c>
      <c r="D39" s="25" t="n">
        <v>3</v>
      </c>
      <c r="E39" s="83" t="n">
        <v>182924.3723</v>
      </c>
      <c r="F39" s="92" t="n">
        <v>0.45902943044275</v>
      </c>
      <c r="G39" s="93" t="n">
        <v>0</v>
      </c>
    </row>
    <row r="40" customFormat="false" ht="13.5" hidden="false" customHeight="true" outlineLevel="0" collapsed="false">
      <c r="A40" s="25" t="s">
        <v>641</v>
      </c>
      <c r="B40" s="25" t="s">
        <v>163</v>
      </c>
      <c r="C40" s="25" t="s">
        <v>43</v>
      </c>
      <c r="D40" s="25" t="n">
        <v>2</v>
      </c>
      <c r="E40" s="83" t="n">
        <v>75017.6867</v>
      </c>
      <c r="F40" s="92" t="n">
        <v>0.18824897724705</v>
      </c>
      <c r="G40" s="93" t="n">
        <v>0</v>
      </c>
    </row>
    <row r="41" customFormat="false" ht="13.5" hidden="false" customHeight="true" outlineLevel="0" collapsed="false">
      <c r="A41" s="25" t="s">
        <v>641</v>
      </c>
      <c r="B41" s="25" t="s">
        <v>31</v>
      </c>
      <c r="C41" s="25" t="s">
        <v>43</v>
      </c>
      <c r="D41" s="25" t="n">
        <v>1</v>
      </c>
      <c r="E41" s="83" t="n">
        <v>13120.7364</v>
      </c>
      <c r="F41" s="92" t="n">
        <v>0.0329251049543246</v>
      </c>
      <c r="G41" s="93" t="n">
        <v>0</v>
      </c>
    </row>
    <row r="42" customFormat="false" ht="13.5" hidden="false" customHeight="true" outlineLevel="0" collapsed="false">
      <c r="A42" s="25" t="s">
        <v>641</v>
      </c>
      <c r="B42" s="25" t="s">
        <v>194</v>
      </c>
      <c r="C42" s="25" t="s">
        <v>43</v>
      </c>
      <c r="D42" s="25" t="n">
        <v>1</v>
      </c>
      <c r="E42" s="83" t="n">
        <v>102932.6387</v>
      </c>
      <c r="F42" s="92" t="n">
        <v>0.258298606808615</v>
      </c>
      <c r="G42" s="93" t="n">
        <v>0</v>
      </c>
    </row>
    <row r="43" customFormat="false" ht="13.5" hidden="false" customHeight="true" outlineLevel="0" collapsed="false">
      <c r="A43" s="25" t="s">
        <v>641</v>
      </c>
      <c r="B43" s="25" t="s">
        <v>179</v>
      </c>
      <c r="C43" s="25" t="s">
        <v>43</v>
      </c>
      <c r="D43" s="25" t="n">
        <v>1</v>
      </c>
      <c r="E43" s="83" t="n">
        <v>24507.0587</v>
      </c>
      <c r="F43" s="92" t="n">
        <v>0.0614978805472607</v>
      </c>
      <c r="G43" s="93" t="n">
        <v>0</v>
      </c>
    </row>
    <row r="44" customFormat="false" ht="13.5" hidden="false" customHeight="true" outlineLevel="0" collapsed="false">
      <c r="A44" s="25" t="s">
        <v>641</v>
      </c>
      <c r="B44" s="25" t="s">
        <v>267</v>
      </c>
      <c r="C44" s="25" t="s">
        <v>2094</v>
      </c>
      <c r="D44" s="25" t="n">
        <v>1</v>
      </c>
      <c r="E44" s="83" t="n">
        <v>0</v>
      </c>
      <c r="F44" s="92" t="n">
        <v>0</v>
      </c>
      <c r="G44" s="93" t="n">
        <v>200000</v>
      </c>
    </row>
    <row r="45" customFormat="false" ht="13.5" hidden="false" customHeight="true" outlineLevel="0" collapsed="false">
      <c r="A45" s="25" t="s">
        <v>641</v>
      </c>
      <c r="B45" s="25" t="s">
        <v>267</v>
      </c>
      <c r="C45" s="25" t="s">
        <v>43</v>
      </c>
      <c r="D45" s="25" t="n">
        <v>1</v>
      </c>
      <c r="E45" s="83" t="n">
        <v>0</v>
      </c>
      <c r="F45" s="92" t="n">
        <v>0</v>
      </c>
      <c r="G45" s="93" t="n">
        <v>17274.89</v>
      </c>
    </row>
    <row r="46" customFormat="false" ht="13.5" hidden="false" customHeight="true" outlineLevel="0" collapsed="false">
      <c r="A46" s="25" t="s">
        <v>641</v>
      </c>
      <c r="B46" s="25" t="s">
        <v>400</v>
      </c>
      <c r="C46" s="25" t="s">
        <v>2094</v>
      </c>
      <c r="D46" s="25" t="n">
        <v>5</v>
      </c>
      <c r="E46" s="83" t="n">
        <v>0</v>
      </c>
      <c r="F46" s="92" t="n">
        <v>0</v>
      </c>
      <c r="G46" s="93" t="n">
        <v>2350000</v>
      </c>
    </row>
    <row r="47" customFormat="false" ht="13.5" hidden="false" customHeight="true" outlineLevel="0" collapsed="false">
      <c r="A47" s="25" t="s">
        <v>739</v>
      </c>
      <c r="B47" s="25" t="s">
        <v>163</v>
      </c>
      <c r="C47" s="25" t="s">
        <v>43</v>
      </c>
      <c r="D47" s="25" t="n">
        <v>3</v>
      </c>
      <c r="E47" s="83" t="n">
        <v>41750</v>
      </c>
      <c r="F47" s="92" t="n">
        <v>0.0724622706629642</v>
      </c>
      <c r="G47" s="93" t="n">
        <v>0</v>
      </c>
    </row>
    <row r="48" customFormat="false" ht="13.5" hidden="false" customHeight="true" outlineLevel="0" collapsed="false">
      <c r="A48" s="25" t="s">
        <v>739</v>
      </c>
      <c r="B48" s="25" t="s">
        <v>31</v>
      </c>
      <c r="C48" s="25" t="s">
        <v>43</v>
      </c>
      <c r="D48" s="25" t="n">
        <v>1</v>
      </c>
      <c r="E48" s="83" t="n">
        <v>9000</v>
      </c>
      <c r="F48" s="92" t="n">
        <v>0.0156206092447108</v>
      </c>
      <c r="G48" s="93" t="n">
        <v>0</v>
      </c>
    </row>
    <row r="49" customFormat="false" ht="13.5" hidden="false" customHeight="true" outlineLevel="0" collapsed="false">
      <c r="A49" s="25" t="s">
        <v>739</v>
      </c>
      <c r="B49" s="25" t="s">
        <v>144</v>
      </c>
      <c r="C49" s="25" t="s">
        <v>43</v>
      </c>
      <c r="D49" s="25" t="n">
        <v>4</v>
      </c>
      <c r="E49" s="83" t="n">
        <v>320813.2563</v>
      </c>
      <c r="F49" s="92" t="n">
        <v>0.556810946353952</v>
      </c>
      <c r="G49" s="93" t="n">
        <v>497394.2237</v>
      </c>
    </row>
    <row r="50" customFormat="false" ht="13.5" hidden="false" customHeight="true" outlineLevel="0" collapsed="false">
      <c r="A50" s="25" t="s">
        <v>739</v>
      </c>
      <c r="B50" s="25" t="s">
        <v>267</v>
      </c>
      <c r="C50" s="25" t="s">
        <v>43</v>
      </c>
      <c r="D50" s="25" t="n">
        <v>1</v>
      </c>
      <c r="E50" s="83" t="n">
        <v>0</v>
      </c>
      <c r="F50" s="92" t="n">
        <v>0</v>
      </c>
      <c r="G50" s="93" t="n">
        <v>558000</v>
      </c>
    </row>
    <row r="51" customFormat="false" ht="13.5" hidden="false" customHeight="true" outlineLevel="0" collapsed="false">
      <c r="A51" s="25" t="s">
        <v>739</v>
      </c>
      <c r="B51" s="25" t="s">
        <v>194</v>
      </c>
      <c r="C51" s="25" t="s">
        <v>43</v>
      </c>
      <c r="D51" s="25" t="n">
        <v>1</v>
      </c>
      <c r="E51" s="83" t="n">
        <v>33228.31</v>
      </c>
      <c r="F51" s="92" t="n">
        <v>0.0576718273746797</v>
      </c>
      <c r="G51" s="93" t="n">
        <v>1771.69</v>
      </c>
    </row>
    <row r="52" customFormat="false" ht="13.5" hidden="false" customHeight="true" outlineLevel="0" collapsed="false">
      <c r="A52" s="25" t="s">
        <v>739</v>
      </c>
      <c r="B52" s="25" t="s">
        <v>179</v>
      </c>
      <c r="C52" s="25" t="s">
        <v>43</v>
      </c>
      <c r="D52" s="25" t="n">
        <v>1</v>
      </c>
      <c r="E52" s="83" t="n">
        <v>38600</v>
      </c>
      <c r="F52" s="92" t="n">
        <v>0.0669950574273154</v>
      </c>
      <c r="G52" s="93" t="n">
        <v>0</v>
      </c>
    </row>
    <row r="53" customFormat="false" ht="13.5" hidden="false" customHeight="true" outlineLevel="0" collapsed="false">
      <c r="A53" s="25" t="s">
        <v>739</v>
      </c>
      <c r="B53" s="25" t="s">
        <v>267</v>
      </c>
      <c r="C53" s="25" t="s">
        <v>2094</v>
      </c>
      <c r="D53" s="25" t="n">
        <v>1</v>
      </c>
      <c r="E53" s="83" t="n">
        <v>132770.34</v>
      </c>
      <c r="F53" s="92" t="n">
        <v>0.230439288936378</v>
      </c>
      <c r="G53" s="93" t="n">
        <v>0</v>
      </c>
    </row>
    <row r="54" customFormat="false" ht="13.5" hidden="false" customHeight="true" outlineLevel="0" collapsed="false">
      <c r="A54" s="25" t="s">
        <v>739</v>
      </c>
      <c r="B54" s="25" t="s">
        <v>400</v>
      </c>
      <c r="C54" s="25" t="s">
        <v>2094</v>
      </c>
      <c r="D54" s="25" t="n">
        <v>6</v>
      </c>
      <c r="E54" s="83" t="n">
        <v>0</v>
      </c>
      <c r="F54" s="92" t="n">
        <v>0</v>
      </c>
      <c r="G54" s="93" t="n">
        <v>9700000</v>
      </c>
    </row>
    <row r="55" customFormat="false" ht="13.5" hidden="false" customHeight="true" outlineLevel="0" collapsed="false">
      <c r="A55" s="25" t="s">
        <v>739</v>
      </c>
      <c r="B55" s="25" t="s">
        <v>46</v>
      </c>
      <c r="C55" s="25" t="s">
        <v>2094</v>
      </c>
      <c r="D55" s="25" t="n">
        <v>1</v>
      </c>
      <c r="E55" s="83" t="n">
        <v>0</v>
      </c>
      <c r="F55" s="92" t="n">
        <v>0</v>
      </c>
      <c r="G55" s="93" t="n">
        <v>30000</v>
      </c>
    </row>
    <row r="56" customFormat="false" ht="13.5" hidden="false" customHeight="true" outlineLevel="0" collapsed="false">
      <c r="A56" s="25" t="s">
        <v>880</v>
      </c>
      <c r="B56" s="25" t="s">
        <v>144</v>
      </c>
      <c r="C56" s="25" t="s">
        <v>43</v>
      </c>
      <c r="D56" s="25" t="n">
        <v>5</v>
      </c>
      <c r="E56" s="83" t="n">
        <v>363327.381</v>
      </c>
      <c r="F56" s="92" t="n">
        <v>0.604265752198427</v>
      </c>
      <c r="G56" s="93" t="n">
        <v>0</v>
      </c>
    </row>
    <row r="57" customFormat="false" ht="13.5" hidden="false" customHeight="true" outlineLevel="0" collapsed="false">
      <c r="A57" s="25" t="s">
        <v>880</v>
      </c>
      <c r="B57" s="25" t="s">
        <v>163</v>
      </c>
      <c r="C57" s="25" t="s">
        <v>43</v>
      </c>
      <c r="D57" s="25" t="n">
        <v>2</v>
      </c>
      <c r="E57" s="83" t="n">
        <v>40395.3399</v>
      </c>
      <c r="F57" s="92" t="n">
        <v>0.067183267010599</v>
      </c>
      <c r="G57" s="93" t="n">
        <v>0</v>
      </c>
    </row>
    <row r="58" customFormat="false" ht="13.5" hidden="false" customHeight="true" outlineLevel="0" collapsed="false">
      <c r="A58" s="25" t="s">
        <v>880</v>
      </c>
      <c r="B58" s="25" t="s">
        <v>31</v>
      </c>
      <c r="C58" s="25" t="s">
        <v>43</v>
      </c>
      <c r="D58" s="25" t="n">
        <v>2</v>
      </c>
      <c r="E58" s="83" t="n">
        <v>5315.1763</v>
      </c>
      <c r="F58" s="92" t="n">
        <v>0.00883990354964949</v>
      </c>
      <c r="G58" s="93" t="n">
        <v>92400</v>
      </c>
    </row>
    <row r="59" customFormat="false" ht="13.5" hidden="false" customHeight="true" outlineLevel="0" collapsed="false">
      <c r="A59" s="25" t="s">
        <v>880</v>
      </c>
      <c r="B59" s="25" t="s">
        <v>267</v>
      </c>
      <c r="C59" s="25" t="s">
        <v>2094</v>
      </c>
      <c r="D59" s="25" t="n">
        <v>1</v>
      </c>
      <c r="E59" s="83" t="n">
        <v>35080.1636</v>
      </c>
      <c r="F59" s="92" t="n">
        <v>0.0583433634609496</v>
      </c>
      <c r="G59" s="93" t="n">
        <v>0</v>
      </c>
    </row>
    <row r="60" customFormat="false" ht="13.5" hidden="false" customHeight="true" outlineLevel="0" collapsed="false">
      <c r="A60" s="25" t="s">
        <v>880</v>
      </c>
      <c r="B60" s="25" t="s">
        <v>46</v>
      </c>
      <c r="C60" s="25" t="s">
        <v>43</v>
      </c>
      <c r="D60" s="25" t="n">
        <v>1</v>
      </c>
      <c r="E60" s="83" t="n">
        <v>24273.3791</v>
      </c>
      <c r="F60" s="92" t="n">
        <v>0.0403701247065084</v>
      </c>
      <c r="G60" s="93" t="n">
        <v>0</v>
      </c>
    </row>
    <row r="61" customFormat="false" ht="13.5" hidden="false" customHeight="true" outlineLevel="0" collapsed="false">
      <c r="A61" s="25" t="s">
        <v>880</v>
      </c>
      <c r="B61" s="25" t="s">
        <v>194</v>
      </c>
      <c r="C61" s="25" t="s">
        <v>43</v>
      </c>
      <c r="D61" s="25" t="n">
        <v>1</v>
      </c>
      <c r="E61" s="83" t="n">
        <v>106303.5262</v>
      </c>
      <c r="F61" s="92" t="n">
        <v>0.176798071325619</v>
      </c>
      <c r="G61" s="93" t="n">
        <v>0</v>
      </c>
    </row>
    <row r="62" customFormat="false" ht="13.5" hidden="false" customHeight="true" outlineLevel="0" collapsed="false">
      <c r="A62" s="25" t="s">
        <v>880</v>
      </c>
      <c r="B62" s="25" t="s">
        <v>179</v>
      </c>
      <c r="C62" s="25" t="s">
        <v>43</v>
      </c>
      <c r="D62" s="25" t="n">
        <v>1</v>
      </c>
      <c r="E62" s="83" t="n">
        <v>26575.8815</v>
      </c>
      <c r="F62" s="92" t="n">
        <v>0.0441995177482475</v>
      </c>
      <c r="G62" s="93" t="n">
        <v>0</v>
      </c>
    </row>
    <row r="63" customFormat="false" ht="13.5" hidden="false" customHeight="true" outlineLevel="0" collapsed="false">
      <c r="A63" s="25" t="s">
        <v>988</v>
      </c>
      <c r="B63" s="25" t="s">
        <v>46</v>
      </c>
      <c r="C63" s="25" t="s">
        <v>43</v>
      </c>
      <c r="D63" s="25" t="n">
        <v>3</v>
      </c>
      <c r="E63" s="83" t="n">
        <v>313500</v>
      </c>
      <c r="F63" s="92" t="n">
        <v>1</v>
      </c>
      <c r="G63" s="93" t="n">
        <v>729705.8</v>
      </c>
    </row>
    <row r="64" customFormat="false" ht="13.5" hidden="false" customHeight="true" outlineLevel="0" collapsed="false">
      <c r="A64" s="25" t="s">
        <v>988</v>
      </c>
      <c r="B64" s="25" t="s">
        <v>179</v>
      </c>
      <c r="C64" s="25" t="s">
        <v>43</v>
      </c>
      <c r="D64" s="25" t="n">
        <v>1</v>
      </c>
      <c r="E64" s="83" t="n">
        <v>0</v>
      </c>
      <c r="F64" s="92" t="n">
        <v>0</v>
      </c>
      <c r="G64" s="93" t="n">
        <v>30000</v>
      </c>
    </row>
    <row r="65" customFormat="false" ht="13.5" hidden="false" customHeight="true" outlineLevel="0" collapsed="false">
      <c r="A65" s="25" t="s">
        <v>988</v>
      </c>
      <c r="B65" s="25" t="s">
        <v>163</v>
      </c>
      <c r="C65" s="25" t="s">
        <v>43</v>
      </c>
      <c r="D65" s="25" t="n">
        <v>1</v>
      </c>
      <c r="E65" s="83" t="n">
        <v>0</v>
      </c>
      <c r="F65" s="92" t="n">
        <v>0</v>
      </c>
      <c r="G65" s="93" t="n">
        <v>30000</v>
      </c>
    </row>
    <row r="66" customFormat="false" ht="13.5" hidden="false" customHeight="true" outlineLevel="0" collapsed="false">
      <c r="A66" s="25" t="s">
        <v>1018</v>
      </c>
      <c r="B66" s="25" t="s">
        <v>179</v>
      </c>
      <c r="C66" s="25" t="s">
        <v>43</v>
      </c>
      <c r="D66" s="25" t="n">
        <v>8</v>
      </c>
      <c r="E66" s="83" t="n">
        <v>255015.2</v>
      </c>
      <c r="F66" s="92" t="n">
        <v>0.36148568679257</v>
      </c>
      <c r="G66" s="93" t="n">
        <v>0</v>
      </c>
    </row>
    <row r="67" customFormat="false" ht="13.5" hidden="false" customHeight="true" outlineLevel="0" collapsed="false">
      <c r="A67" s="25" t="s">
        <v>1018</v>
      </c>
      <c r="B67" s="25" t="s">
        <v>163</v>
      </c>
      <c r="C67" s="25" t="s">
        <v>43</v>
      </c>
      <c r="D67" s="25" t="n">
        <v>11</v>
      </c>
      <c r="E67" s="83" t="n">
        <v>216411.4</v>
      </c>
      <c r="F67" s="92" t="n">
        <v>0.30676455191197</v>
      </c>
      <c r="G67" s="93" t="n">
        <v>0</v>
      </c>
    </row>
    <row r="68" customFormat="false" ht="13.5" hidden="false" customHeight="true" outlineLevel="0" collapsed="false">
      <c r="A68" s="25" t="s">
        <v>1018</v>
      </c>
      <c r="B68" s="25" t="s">
        <v>194</v>
      </c>
      <c r="C68" s="25" t="s">
        <v>43</v>
      </c>
      <c r="D68" s="25" t="n">
        <v>5</v>
      </c>
      <c r="E68" s="83" t="n">
        <v>53556.46</v>
      </c>
      <c r="F68" s="92" t="n">
        <v>0.0759166266374662</v>
      </c>
      <c r="G68" s="93" t="n">
        <v>0</v>
      </c>
    </row>
    <row r="69" customFormat="false" ht="13.5" hidden="false" customHeight="true" outlineLevel="0" collapsed="false">
      <c r="A69" s="25" t="s">
        <v>1018</v>
      </c>
      <c r="B69" s="25" t="s">
        <v>144</v>
      </c>
      <c r="C69" s="25" t="s">
        <v>43</v>
      </c>
      <c r="D69" s="25" t="n">
        <v>2</v>
      </c>
      <c r="E69" s="83" t="n">
        <v>13113.79</v>
      </c>
      <c r="F69" s="92" t="n">
        <v>0.0185888817003988</v>
      </c>
      <c r="G69" s="93" t="n">
        <v>0</v>
      </c>
    </row>
    <row r="70" customFormat="false" ht="13.5" hidden="false" customHeight="true" outlineLevel="0" collapsed="false">
      <c r="A70" s="25" t="s">
        <v>1018</v>
      </c>
      <c r="B70" s="25" t="s">
        <v>46</v>
      </c>
      <c r="C70" s="25" t="s">
        <v>1118</v>
      </c>
      <c r="D70" s="25" t="n">
        <v>1</v>
      </c>
      <c r="E70" s="83" t="n">
        <v>72192.27</v>
      </c>
      <c r="F70" s="92" t="n">
        <v>0.102333007217078</v>
      </c>
      <c r="G70" s="93" t="n">
        <v>0</v>
      </c>
    </row>
    <row r="71" customFormat="false" ht="13.5" hidden="false" customHeight="true" outlineLevel="0" collapsed="false">
      <c r="A71" s="25" t="s">
        <v>1018</v>
      </c>
      <c r="B71" s="25" t="s">
        <v>46</v>
      </c>
      <c r="C71" s="25" t="s">
        <v>43</v>
      </c>
      <c r="D71" s="25" t="n">
        <v>1</v>
      </c>
      <c r="E71" s="83" t="n">
        <v>95175.05</v>
      </c>
      <c r="F71" s="92" t="n">
        <v>0.134911245740517</v>
      </c>
      <c r="G71" s="93" t="n">
        <v>0</v>
      </c>
    </row>
    <row r="72" customFormat="false" ht="13.5" hidden="false" customHeight="true" outlineLevel="0" collapsed="false">
      <c r="A72" s="25" t="s">
        <v>1131</v>
      </c>
      <c r="B72" s="25" t="s">
        <v>179</v>
      </c>
      <c r="C72" s="25" t="s">
        <v>43</v>
      </c>
      <c r="D72" s="25" t="n">
        <v>1</v>
      </c>
      <c r="E72" s="83" t="n">
        <v>5000</v>
      </c>
      <c r="F72" s="92" t="n">
        <v>0.000188742161806034</v>
      </c>
      <c r="G72" s="93" t="n">
        <v>0</v>
      </c>
    </row>
    <row r="73" customFormat="false" ht="13.5" hidden="false" customHeight="true" outlineLevel="0" collapsed="false">
      <c r="A73" s="25" t="s">
        <v>1131</v>
      </c>
      <c r="B73" s="25" t="s">
        <v>163</v>
      </c>
      <c r="C73" s="25" t="s">
        <v>43</v>
      </c>
      <c r="D73" s="25" t="n">
        <v>1</v>
      </c>
      <c r="E73" s="83" t="n">
        <v>2000</v>
      </c>
      <c r="F73" s="92" t="n">
        <v>7.54968647224136E-005</v>
      </c>
      <c r="G73" s="93" t="n">
        <v>0</v>
      </c>
    </row>
    <row r="74" customFormat="false" ht="13.5" hidden="false" customHeight="true" outlineLevel="0" collapsed="false">
      <c r="A74" s="25" t="s">
        <v>1131</v>
      </c>
      <c r="B74" s="25" t="s">
        <v>194</v>
      </c>
      <c r="C74" s="25" t="s">
        <v>43</v>
      </c>
      <c r="D74" s="25" t="n">
        <v>1</v>
      </c>
      <c r="E74" s="83" t="n">
        <v>2000</v>
      </c>
      <c r="F74" s="92" t="n">
        <v>7.54968647224136E-005</v>
      </c>
      <c r="G74" s="93" t="n">
        <v>0</v>
      </c>
    </row>
    <row r="75" customFormat="false" ht="13.5" hidden="false" customHeight="true" outlineLevel="0" collapsed="false">
      <c r="A75" s="25" t="s">
        <v>1131</v>
      </c>
      <c r="B75" s="25" t="s">
        <v>144</v>
      </c>
      <c r="C75" s="25" t="s">
        <v>43</v>
      </c>
      <c r="D75" s="25" t="n">
        <v>1</v>
      </c>
      <c r="E75" s="83" t="n">
        <v>100000</v>
      </c>
      <c r="F75" s="92" t="n">
        <v>0.00377484323612068</v>
      </c>
      <c r="G75" s="93" t="n">
        <v>0</v>
      </c>
    </row>
    <row r="76" customFormat="false" ht="13.5" hidden="false" customHeight="true" outlineLevel="0" collapsed="false">
      <c r="A76" s="25" t="s">
        <v>1131</v>
      </c>
      <c r="B76" s="25" t="s">
        <v>46</v>
      </c>
      <c r="C76" s="25" t="s">
        <v>43</v>
      </c>
      <c r="D76" s="25" t="n">
        <v>12</v>
      </c>
      <c r="E76" s="83" t="n">
        <v>26352166.32</v>
      </c>
      <c r="F76" s="92" t="n">
        <v>0.994752967901792</v>
      </c>
      <c r="G76" s="93" t="n">
        <v>2492686.58</v>
      </c>
    </row>
    <row r="77" customFormat="false" ht="13.5" hidden="false" customHeight="true" outlineLevel="0" collapsed="false">
      <c r="A77" s="25" t="s">
        <v>1131</v>
      </c>
      <c r="B77" s="25" t="s">
        <v>267</v>
      </c>
      <c r="C77" s="25" t="s">
        <v>2094</v>
      </c>
      <c r="D77" s="25" t="n">
        <v>3</v>
      </c>
      <c r="E77" s="83" t="n">
        <v>30000</v>
      </c>
      <c r="F77" s="92" t="n">
        <v>0.0011324529708362</v>
      </c>
      <c r="G77" s="93" t="n">
        <v>1907000</v>
      </c>
    </row>
    <row r="78" customFormat="false" ht="13.5" hidden="false" customHeight="true" outlineLevel="0" collapsed="false">
      <c r="A78" s="25" t="s">
        <v>1253</v>
      </c>
      <c r="B78" s="25" t="s">
        <v>194</v>
      </c>
      <c r="C78" s="25" t="s">
        <v>43</v>
      </c>
      <c r="D78" s="25" t="n">
        <v>2</v>
      </c>
      <c r="E78" s="83" t="n">
        <v>75000</v>
      </c>
      <c r="F78" s="92" t="n">
        <v>0.00485357470187074</v>
      </c>
      <c r="G78" s="93" t="n">
        <v>0</v>
      </c>
    </row>
    <row r="79" customFormat="false" ht="13.5" hidden="false" customHeight="true" outlineLevel="0" collapsed="false">
      <c r="A79" s="25" t="s">
        <v>1253</v>
      </c>
      <c r="B79" s="25" t="s">
        <v>163</v>
      </c>
      <c r="C79" s="25" t="s">
        <v>43</v>
      </c>
      <c r="D79" s="25" t="n">
        <v>8</v>
      </c>
      <c r="E79" s="83" t="n">
        <v>95890</v>
      </c>
      <c r="F79" s="92" t="n">
        <v>0.00620545704216514</v>
      </c>
      <c r="G79" s="93" t="n">
        <v>3420</v>
      </c>
    </row>
    <row r="80" customFormat="false" ht="13.5" hidden="false" customHeight="true" outlineLevel="0" collapsed="false">
      <c r="A80" s="25" t="s">
        <v>1253</v>
      </c>
      <c r="B80" s="25" t="s">
        <v>267</v>
      </c>
      <c r="C80" s="25" t="s">
        <v>2094</v>
      </c>
      <c r="D80" s="25" t="n">
        <v>2</v>
      </c>
      <c r="E80" s="83" t="n">
        <v>115000</v>
      </c>
      <c r="F80" s="92" t="n">
        <v>0.00744214787620181</v>
      </c>
      <c r="G80" s="93" t="n">
        <v>300000</v>
      </c>
    </row>
    <row r="81" customFormat="false" ht="13.5" hidden="false" customHeight="true" outlineLevel="0" collapsed="false">
      <c r="A81" s="25" t="s">
        <v>1253</v>
      </c>
      <c r="B81" s="25" t="s">
        <v>267</v>
      </c>
      <c r="C81" s="25" t="s">
        <v>43</v>
      </c>
      <c r="D81" s="25" t="n">
        <v>1</v>
      </c>
      <c r="E81" s="83" t="n">
        <v>15000</v>
      </c>
      <c r="F81" s="92" t="n">
        <v>0.000970714940374149</v>
      </c>
      <c r="G81" s="93" t="n">
        <v>10000</v>
      </c>
    </row>
    <row r="82" customFormat="false" ht="13.5" hidden="false" customHeight="true" outlineLevel="0" collapsed="false">
      <c r="A82" s="25" t="s">
        <v>1253</v>
      </c>
      <c r="B82" s="25" t="s">
        <v>46</v>
      </c>
      <c r="C82" s="25" t="s">
        <v>43</v>
      </c>
      <c r="D82" s="25" t="n">
        <v>1</v>
      </c>
      <c r="E82" s="83" t="n">
        <v>3000269.21</v>
      </c>
      <c r="F82" s="92" t="n">
        <v>0.194160409819436</v>
      </c>
      <c r="G82" s="93" t="n">
        <v>1089548.46</v>
      </c>
    </row>
    <row r="83" customFormat="false" ht="13.5" hidden="false" customHeight="true" outlineLevel="0" collapsed="false">
      <c r="A83" s="25" t="s">
        <v>1253</v>
      </c>
      <c r="B83" s="25" t="s">
        <v>46</v>
      </c>
      <c r="C83" s="25" t="s">
        <v>2288</v>
      </c>
      <c r="D83" s="25" t="n">
        <v>3</v>
      </c>
      <c r="E83" s="83" t="n">
        <v>1620182.33</v>
      </c>
      <c r="F83" s="92" t="n">
        <v>0.10484901292408</v>
      </c>
      <c r="G83" s="93" t="n">
        <v>30000</v>
      </c>
    </row>
    <row r="84" customFormat="false" ht="13.5" hidden="false" customHeight="true" outlineLevel="0" collapsed="false">
      <c r="A84" s="25" t="s">
        <v>1253</v>
      </c>
      <c r="B84" s="25" t="s">
        <v>31</v>
      </c>
      <c r="C84" s="25" t="s">
        <v>2288</v>
      </c>
      <c r="D84" s="25" t="n">
        <v>4</v>
      </c>
      <c r="E84" s="83" t="n">
        <v>10378186.67</v>
      </c>
      <c r="F84" s="92" t="n">
        <v>0.671617390304056</v>
      </c>
      <c r="G84" s="93" t="n">
        <v>514613.33</v>
      </c>
    </row>
    <row r="85" customFormat="false" ht="13.5" hidden="false" customHeight="true" outlineLevel="0" collapsed="false">
      <c r="A85" s="25" t="s">
        <v>1253</v>
      </c>
      <c r="B85" s="25" t="s">
        <v>31</v>
      </c>
      <c r="C85" s="25" t="s">
        <v>43</v>
      </c>
      <c r="D85" s="25" t="n">
        <v>1</v>
      </c>
      <c r="E85" s="83" t="n">
        <v>36000</v>
      </c>
      <c r="F85" s="92" t="n">
        <v>0.00232971585689796</v>
      </c>
      <c r="G85" s="93" t="n">
        <v>0</v>
      </c>
    </row>
    <row r="86" customFormat="false" ht="13.5" hidden="false" customHeight="true" outlineLevel="0" collapsed="false">
      <c r="A86" s="25" t="s">
        <v>1253</v>
      </c>
      <c r="B86" s="25" t="s">
        <v>179</v>
      </c>
      <c r="C86" s="25" t="s">
        <v>43</v>
      </c>
      <c r="D86" s="25" t="n">
        <v>3</v>
      </c>
      <c r="E86" s="83" t="n">
        <v>17000</v>
      </c>
      <c r="F86" s="92" t="n">
        <v>0.0011001435990907</v>
      </c>
      <c r="G86" s="93" t="n">
        <v>15000</v>
      </c>
    </row>
    <row r="87" customFormat="false" ht="13.5" hidden="false" customHeight="true" outlineLevel="0" collapsed="false">
      <c r="A87" s="25" t="s">
        <v>1253</v>
      </c>
      <c r="B87" s="25" t="s">
        <v>194</v>
      </c>
      <c r="C87" s="25" t="s">
        <v>2288</v>
      </c>
      <c r="D87" s="25" t="n">
        <v>1</v>
      </c>
      <c r="E87" s="83" t="n">
        <v>60000</v>
      </c>
      <c r="F87" s="92" t="n">
        <v>0.00388285976149659</v>
      </c>
      <c r="G87" s="93" t="n">
        <v>40000</v>
      </c>
    </row>
    <row r="88" customFormat="false" ht="13.5" hidden="false" customHeight="true" outlineLevel="0" collapsed="false">
      <c r="A88" s="25" t="s">
        <v>1253</v>
      </c>
      <c r="B88" s="25" t="s">
        <v>144</v>
      </c>
      <c r="C88" s="25" t="s">
        <v>2288</v>
      </c>
      <c r="D88" s="25" t="n">
        <v>1</v>
      </c>
      <c r="E88" s="83" t="n">
        <v>40000</v>
      </c>
      <c r="F88" s="92" t="n">
        <v>0.00258857317433106</v>
      </c>
      <c r="G88" s="93" t="n">
        <v>20000</v>
      </c>
    </row>
    <row r="89" customFormat="false" ht="13.5" hidden="false" customHeight="true" outlineLevel="0" collapsed="false">
      <c r="A89" s="25" t="s">
        <v>1381</v>
      </c>
      <c r="B89" s="25" t="s">
        <v>31</v>
      </c>
      <c r="C89" s="25" t="s">
        <v>43</v>
      </c>
      <c r="D89" s="25" t="n">
        <v>4</v>
      </c>
      <c r="E89" s="83" t="n">
        <v>1391519.38</v>
      </c>
      <c r="F89" s="92" t="n">
        <v>0.838761673249513</v>
      </c>
      <c r="G89" s="93" t="n">
        <v>150000</v>
      </c>
    </row>
    <row r="90" customFormat="false" ht="13.5" hidden="false" customHeight="true" outlineLevel="0" collapsed="false">
      <c r="A90" s="25" t="s">
        <v>1381</v>
      </c>
      <c r="B90" s="25" t="s">
        <v>163</v>
      </c>
      <c r="C90" s="25" t="s">
        <v>43</v>
      </c>
      <c r="D90" s="25" t="n">
        <v>2</v>
      </c>
      <c r="E90" s="83" t="n">
        <v>80000</v>
      </c>
      <c r="F90" s="92" t="n">
        <v>0.0482213433922573</v>
      </c>
      <c r="G90" s="93" t="n">
        <v>0</v>
      </c>
    </row>
    <row r="91" customFormat="false" ht="13.5" hidden="false" customHeight="true" outlineLevel="0" collapsed="false">
      <c r="A91" s="25" t="s">
        <v>1381</v>
      </c>
      <c r="B91" s="25" t="s">
        <v>194</v>
      </c>
      <c r="C91" s="25" t="s">
        <v>43</v>
      </c>
      <c r="D91" s="25" t="n">
        <v>2</v>
      </c>
      <c r="E91" s="83" t="n">
        <v>157497.03</v>
      </c>
      <c r="F91" s="92" t="n">
        <v>0.0949339795861332</v>
      </c>
      <c r="G91" s="93" t="n">
        <v>142502.97</v>
      </c>
    </row>
    <row r="92" customFormat="false" ht="13.5" hidden="false" customHeight="true" outlineLevel="0" collapsed="false">
      <c r="A92" s="25" t="s">
        <v>1381</v>
      </c>
      <c r="B92" s="25" t="s">
        <v>46</v>
      </c>
      <c r="C92" s="25" t="s">
        <v>43</v>
      </c>
      <c r="D92" s="25" t="n">
        <v>1</v>
      </c>
      <c r="E92" s="83" t="n">
        <v>30000</v>
      </c>
      <c r="F92" s="92" t="n">
        <v>0.0180830037720965</v>
      </c>
      <c r="G92" s="93" t="n">
        <v>50000</v>
      </c>
    </row>
    <row r="93" customFormat="false" ht="13.5" hidden="false" customHeight="true" outlineLevel="0" collapsed="false">
      <c r="A93" s="25" t="s">
        <v>1424</v>
      </c>
      <c r="B93" s="25" t="s">
        <v>144</v>
      </c>
      <c r="C93" s="25" t="s">
        <v>43</v>
      </c>
      <c r="D93" s="25" t="n">
        <v>1</v>
      </c>
      <c r="E93" s="83" t="n">
        <v>25000</v>
      </c>
      <c r="F93" s="92" t="n">
        <v>0.0226394272217668</v>
      </c>
      <c r="G93" s="93" t="n">
        <v>0</v>
      </c>
    </row>
    <row r="94" customFormat="false" ht="13.5" hidden="false" customHeight="true" outlineLevel="0" collapsed="false">
      <c r="A94" s="25" t="s">
        <v>1424</v>
      </c>
      <c r="B94" s="25" t="s">
        <v>163</v>
      </c>
      <c r="C94" s="25" t="s">
        <v>43</v>
      </c>
      <c r="D94" s="25" t="n">
        <v>1</v>
      </c>
      <c r="E94" s="83" t="n">
        <v>110000</v>
      </c>
      <c r="F94" s="92" t="n">
        <v>0.099613479775774</v>
      </c>
      <c r="G94" s="93" t="n">
        <v>0</v>
      </c>
    </row>
    <row r="95" customFormat="false" ht="13.5" hidden="false" customHeight="true" outlineLevel="0" collapsed="false">
      <c r="A95" s="25" t="s">
        <v>1424</v>
      </c>
      <c r="B95" s="25" t="s">
        <v>267</v>
      </c>
      <c r="C95" s="25" t="s">
        <v>2094</v>
      </c>
      <c r="D95" s="25" t="n">
        <v>2</v>
      </c>
      <c r="E95" s="83" t="n">
        <v>15036.22</v>
      </c>
      <c r="F95" s="92" t="n">
        <v>0.013616456335219</v>
      </c>
      <c r="G95" s="93" t="n">
        <v>0</v>
      </c>
    </row>
    <row r="96" customFormat="false" ht="13.5" hidden="false" customHeight="true" outlineLevel="0" collapsed="false">
      <c r="A96" s="25" t="s">
        <v>1424</v>
      </c>
      <c r="B96" s="25" t="s">
        <v>46</v>
      </c>
      <c r="C96" s="25" t="s">
        <v>43</v>
      </c>
      <c r="D96" s="25" t="n">
        <v>3</v>
      </c>
      <c r="E96" s="83" t="n">
        <v>265000</v>
      </c>
      <c r="F96" s="92" t="n">
        <v>0.239977928550728</v>
      </c>
      <c r="G96" s="93" t="n">
        <v>0</v>
      </c>
    </row>
    <row r="97" customFormat="false" ht="13.5" hidden="false" customHeight="true" outlineLevel="0" collapsed="false">
      <c r="A97" s="25" t="s">
        <v>1424</v>
      </c>
      <c r="B97" s="25" t="s">
        <v>1462</v>
      </c>
      <c r="C97" s="25" t="s">
        <v>43</v>
      </c>
      <c r="D97" s="25" t="n">
        <v>1</v>
      </c>
      <c r="E97" s="83" t="n">
        <v>484032</v>
      </c>
      <c r="F97" s="92" t="n">
        <v>0.43832828948025</v>
      </c>
      <c r="G97" s="93" t="n">
        <v>0</v>
      </c>
    </row>
    <row r="98" customFormat="false" ht="13.5" hidden="false" customHeight="true" outlineLevel="0" collapsed="false">
      <c r="A98" s="25" t="s">
        <v>1424</v>
      </c>
      <c r="B98" s="25" t="s">
        <v>163</v>
      </c>
      <c r="C98" s="25" t="s">
        <v>2325</v>
      </c>
      <c r="D98" s="25" t="n">
        <v>1</v>
      </c>
      <c r="E98" s="83" t="n">
        <v>150000</v>
      </c>
      <c r="F98" s="92" t="n">
        <v>0.135836563330601</v>
      </c>
      <c r="G98" s="93" t="n">
        <v>0</v>
      </c>
    </row>
    <row r="99" customFormat="false" ht="13.5" hidden="false" customHeight="true" outlineLevel="0" collapsed="false">
      <c r="A99" s="25" t="s">
        <v>1424</v>
      </c>
      <c r="B99" s="25" t="s">
        <v>1479</v>
      </c>
      <c r="C99" s="25" t="s">
        <v>1486</v>
      </c>
      <c r="D99" s="25" t="n">
        <v>1</v>
      </c>
      <c r="E99" s="83" t="n">
        <v>55200</v>
      </c>
      <c r="F99" s="92" t="n">
        <v>0.0499878553056612</v>
      </c>
      <c r="G99" s="93" t="n">
        <v>0</v>
      </c>
    </row>
    <row r="100" customFormat="false" ht="13.5" hidden="false" customHeight="true" outlineLevel="0" collapsed="false">
      <c r="A100" s="25" t="s">
        <v>1495</v>
      </c>
      <c r="B100" s="25" t="s">
        <v>163</v>
      </c>
      <c r="C100" s="25" t="s">
        <v>43</v>
      </c>
      <c r="D100" s="25" t="n">
        <v>1</v>
      </c>
      <c r="E100" s="83" t="n">
        <v>40000</v>
      </c>
      <c r="F100" s="92" t="n">
        <v>0.0173674270805019</v>
      </c>
      <c r="G100" s="93" t="n">
        <v>23600</v>
      </c>
    </row>
    <row r="101" customFormat="false" ht="13.5" hidden="false" customHeight="true" outlineLevel="0" collapsed="false">
      <c r="A101" s="25" t="s">
        <v>1495</v>
      </c>
      <c r="B101" s="25" t="s">
        <v>179</v>
      </c>
      <c r="C101" s="25" t="s">
        <v>43</v>
      </c>
      <c r="D101" s="25" t="n">
        <v>1</v>
      </c>
      <c r="E101" s="83" t="n">
        <v>40000</v>
      </c>
      <c r="F101" s="92" t="n">
        <v>0.0173674270805019</v>
      </c>
      <c r="G101" s="93" t="n">
        <v>17500</v>
      </c>
    </row>
    <row r="102" customFormat="false" ht="13.5" hidden="false" customHeight="true" outlineLevel="0" collapsed="false">
      <c r="A102" s="25" t="s">
        <v>1495</v>
      </c>
      <c r="B102" s="25" t="s">
        <v>194</v>
      </c>
      <c r="C102" s="25" t="s">
        <v>43</v>
      </c>
      <c r="D102" s="25" t="n">
        <v>1</v>
      </c>
      <c r="E102" s="83" t="n">
        <v>3519.47</v>
      </c>
      <c r="F102" s="92" t="n">
        <v>0.00152810346467535</v>
      </c>
      <c r="G102" s="93" t="n">
        <v>26480.53</v>
      </c>
    </row>
    <row r="103" customFormat="false" ht="13.5" hidden="false" customHeight="true" outlineLevel="0" collapsed="false">
      <c r="A103" s="25" t="s">
        <v>1495</v>
      </c>
      <c r="B103" s="25" t="s">
        <v>46</v>
      </c>
      <c r="C103" s="25" t="s">
        <v>43</v>
      </c>
      <c r="D103" s="25" t="n">
        <v>5</v>
      </c>
      <c r="E103" s="83" t="n">
        <v>403040</v>
      </c>
      <c r="F103" s="92" t="n">
        <v>0.174994195263138</v>
      </c>
      <c r="G103" s="93" t="n">
        <v>132420</v>
      </c>
    </row>
    <row r="104" customFormat="false" ht="13.5" hidden="false" customHeight="true" outlineLevel="0" collapsed="false">
      <c r="A104" s="25" t="s">
        <v>1495</v>
      </c>
      <c r="B104" s="25" t="s">
        <v>31</v>
      </c>
      <c r="C104" s="25" t="s">
        <v>43</v>
      </c>
      <c r="D104" s="25" t="n">
        <v>7</v>
      </c>
      <c r="E104" s="83" t="n">
        <v>1182000</v>
      </c>
      <c r="F104" s="92" t="n">
        <v>0.513207470228832</v>
      </c>
      <c r="G104" s="93" t="n">
        <v>374400</v>
      </c>
    </row>
    <row r="105" customFormat="false" ht="13.5" hidden="false" customHeight="true" outlineLevel="0" collapsed="false">
      <c r="A105" s="25" t="s">
        <v>1495</v>
      </c>
      <c r="B105" s="25" t="s">
        <v>81</v>
      </c>
      <c r="C105" s="25" t="s">
        <v>43</v>
      </c>
      <c r="D105" s="25" t="n">
        <v>3</v>
      </c>
      <c r="E105" s="83" t="n">
        <v>270000</v>
      </c>
      <c r="F105" s="92" t="n">
        <v>0.117230132793388</v>
      </c>
      <c r="G105" s="93" t="n">
        <v>150000</v>
      </c>
    </row>
    <row r="106" customFormat="false" ht="13.5" hidden="false" customHeight="true" outlineLevel="0" collapsed="false">
      <c r="A106" s="25" t="s">
        <v>1495</v>
      </c>
      <c r="B106" s="25" t="s">
        <v>267</v>
      </c>
      <c r="C106" s="25" t="s">
        <v>2094</v>
      </c>
      <c r="D106" s="25" t="n">
        <v>2</v>
      </c>
      <c r="E106" s="83" t="n">
        <v>241165.64</v>
      </c>
      <c r="F106" s="92" t="n">
        <v>0.104710666675565</v>
      </c>
      <c r="G106" s="93" t="n">
        <v>0</v>
      </c>
    </row>
    <row r="107" customFormat="false" ht="13.5" hidden="false" customHeight="true" outlineLevel="0" collapsed="false">
      <c r="A107" s="25" t="s">
        <v>1495</v>
      </c>
      <c r="B107" s="25" t="s">
        <v>144</v>
      </c>
      <c r="C107" s="25" t="s">
        <v>2288</v>
      </c>
      <c r="D107" s="25" t="n">
        <v>1</v>
      </c>
      <c r="E107" s="83" t="n">
        <v>20000</v>
      </c>
      <c r="F107" s="92" t="n">
        <v>0.00868371354025097</v>
      </c>
      <c r="G107" s="93" t="n">
        <v>0</v>
      </c>
    </row>
    <row r="108" customFormat="false" ht="13.5" hidden="false" customHeight="true" outlineLevel="0" collapsed="false">
      <c r="A108" s="25" t="s">
        <v>1495</v>
      </c>
      <c r="B108" s="25" t="s">
        <v>179</v>
      </c>
      <c r="C108" s="25" t="s">
        <v>2288</v>
      </c>
      <c r="D108" s="25" t="n">
        <v>1</v>
      </c>
      <c r="E108" s="83" t="n">
        <v>14437</v>
      </c>
      <c r="F108" s="92" t="n">
        <v>0.00626833861903016</v>
      </c>
      <c r="G108" s="93" t="n">
        <v>0</v>
      </c>
    </row>
    <row r="109" customFormat="false" ht="13.5" hidden="false" customHeight="true" outlineLevel="0" collapsed="false">
      <c r="A109" s="25" t="s">
        <v>1495</v>
      </c>
      <c r="B109" s="25" t="s">
        <v>163</v>
      </c>
      <c r="C109" s="25" t="s">
        <v>2288</v>
      </c>
      <c r="D109" s="25" t="n">
        <v>1</v>
      </c>
      <c r="E109" s="83" t="n">
        <v>14000</v>
      </c>
      <c r="F109" s="92" t="n">
        <v>0.00607859947817568</v>
      </c>
      <c r="G109" s="93" t="n">
        <v>0</v>
      </c>
    </row>
    <row r="110" customFormat="false" ht="13.5" hidden="false" customHeight="true" outlineLevel="0" collapsed="false">
      <c r="A110" s="25" t="s">
        <v>1495</v>
      </c>
      <c r="B110" s="25" t="s">
        <v>46</v>
      </c>
      <c r="C110" s="25" t="s">
        <v>1635</v>
      </c>
      <c r="D110" s="25" t="n">
        <v>1</v>
      </c>
      <c r="E110" s="83" t="n">
        <v>75000</v>
      </c>
      <c r="F110" s="92" t="n">
        <v>0.0325639257759412</v>
      </c>
      <c r="G110" s="93" t="n">
        <v>0</v>
      </c>
    </row>
    <row r="111" customFormat="false" ht="13.5" hidden="false" customHeight="true" outlineLevel="0" collapsed="false">
      <c r="A111" s="25" t="s">
        <v>1636</v>
      </c>
      <c r="B111" s="25" t="s">
        <v>179</v>
      </c>
      <c r="C111" s="25" t="s">
        <v>43</v>
      </c>
      <c r="D111" s="25" t="n">
        <v>6</v>
      </c>
      <c r="E111" s="83" t="n">
        <v>82400</v>
      </c>
      <c r="F111" s="92" t="n">
        <v>0.0217543283906056</v>
      </c>
      <c r="G111" s="93" t="n">
        <v>0</v>
      </c>
    </row>
    <row r="112" customFormat="false" ht="13.5" hidden="false" customHeight="true" outlineLevel="0" collapsed="false">
      <c r="A112" s="25" t="s">
        <v>1636</v>
      </c>
      <c r="B112" s="25" t="s">
        <v>163</v>
      </c>
      <c r="C112" s="25" t="s">
        <v>43</v>
      </c>
      <c r="D112" s="25" t="n">
        <v>7</v>
      </c>
      <c r="E112" s="83" t="n">
        <v>74700</v>
      </c>
      <c r="F112" s="92" t="n">
        <v>0.0197214603249786</v>
      </c>
      <c r="G112" s="93" t="n">
        <v>0</v>
      </c>
    </row>
    <row r="113" customFormat="false" ht="13.5" hidden="false" customHeight="true" outlineLevel="0" collapsed="false">
      <c r="A113" s="25" t="s">
        <v>1636</v>
      </c>
      <c r="B113" s="25" t="s">
        <v>31</v>
      </c>
      <c r="C113" s="25" t="s">
        <v>1656</v>
      </c>
      <c r="D113" s="25" t="n">
        <v>6</v>
      </c>
      <c r="E113" s="83" t="n">
        <v>1626151.96</v>
      </c>
      <c r="F113" s="92" t="n">
        <v>0.429318492122172</v>
      </c>
      <c r="G113" s="93" t="n">
        <v>328848.04</v>
      </c>
    </row>
    <row r="114" customFormat="false" ht="13.5" hidden="false" customHeight="true" outlineLevel="0" collapsed="false">
      <c r="A114" s="25" t="s">
        <v>1636</v>
      </c>
      <c r="B114" s="25" t="s">
        <v>46</v>
      </c>
      <c r="C114" s="25" t="s">
        <v>43</v>
      </c>
      <c r="D114" s="25" t="n">
        <v>6</v>
      </c>
      <c r="E114" s="83" t="n">
        <v>256000</v>
      </c>
      <c r="F114" s="92" t="n">
        <v>0.0675862629611048</v>
      </c>
      <c r="G114" s="93" t="n">
        <v>0</v>
      </c>
    </row>
    <row r="115" customFormat="false" ht="13.5" hidden="false" customHeight="true" outlineLevel="0" collapsed="false">
      <c r="A115" s="25" t="s">
        <v>1636</v>
      </c>
      <c r="B115" s="25" t="s">
        <v>144</v>
      </c>
      <c r="C115" s="25" t="s">
        <v>43</v>
      </c>
      <c r="D115" s="25" t="n">
        <v>3</v>
      </c>
      <c r="E115" s="83" t="n">
        <v>215000</v>
      </c>
      <c r="F115" s="92" t="n">
        <v>0.0567619005337403</v>
      </c>
      <c r="G115" s="93" t="n">
        <v>172000</v>
      </c>
    </row>
    <row r="116" customFormat="false" ht="13.5" hidden="false" customHeight="true" outlineLevel="0" collapsed="false">
      <c r="A116" s="25" t="s">
        <v>1636</v>
      </c>
      <c r="B116" s="25" t="s">
        <v>267</v>
      </c>
      <c r="C116" s="25" t="s">
        <v>2094</v>
      </c>
      <c r="D116" s="25" t="n">
        <v>1</v>
      </c>
      <c r="E116" s="83" t="n">
        <v>150000</v>
      </c>
      <c r="F116" s="92" t="n">
        <v>0.0396013259537723</v>
      </c>
      <c r="G116" s="93" t="n">
        <v>0</v>
      </c>
    </row>
    <row r="117" customFormat="false" ht="13.5" hidden="false" customHeight="true" outlineLevel="0" collapsed="false">
      <c r="A117" s="25" t="s">
        <v>1636</v>
      </c>
      <c r="B117" s="25" t="s">
        <v>31</v>
      </c>
      <c r="C117" s="25" t="s">
        <v>43</v>
      </c>
      <c r="D117" s="25" t="n">
        <v>7</v>
      </c>
      <c r="E117" s="83" t="n">
        <v>1278500</v>
      </c>
      <c r="F117" s="92" t="n">
        <v>0.337535301545986</v>
      </c>
      <c r="G117" s="93" t="n">
        <v>156400</v>
      </c>
    </row>
    <row r="118" customFormat="false" ht="13.5" hidden="false" customHeight="true" outlineLevel="0" collapsed="false">
      <c r="A118" s="25" t="s">
        <v>1636</v>
      </c>
      <c r="B118" s="25" t="s">
        <v>194</v>
      </c>
      <c r="C118" s="25" t="s">
        <v>43</v>
      </c>
      <c r="D118" s="25" t="n">
        <v>3</v>
      </c>
      <c r="E118" s="83" t="n">
        <v>25000</v>
      </c>
      <c r="F118" s="92" t="n">
        <v>0.00660022099229539</v>
      </c>
      <c r="G118" s="93" t="n">
        <v>0</v>
      </c>
    </row>
    <row r="119" customFormat="false" ht="13.5" hidden="false" customHeight="true" outlineLevel="0" collapsed="false">
      <c r="A119" s="25" t="s">
        <v>1636</v>
      </c>
      <c r="B119" s="25" t="s">
        <v>267</v>
      </c>
      <c r="C119" s="25" t="s">
        <v>43</v>
      </c>
      <c r="D119" s="25" t="n">
        <v>2</v>
      </c>
      <c r="E119" s="83" t="n">
        <v>80000</v>
      </c>
      <c r="F119" s="92" t="n">
        <v>0.0211207071753452</v>
      </c>
      <c r="G119" s="93" t="n">
        <v>172000</v>
      </c>
    </row>
    <row r="120" customFormat="false" ht="13.5" hidden="false" customHeight="true" outlineLevel="0" collapsed="false">
      <c r="A120" s="25" t="s">
        <v>1765</v>
      </c>
      <c r="B120" s="25" t="s">
        <v>163</v>
      </c>
      <c r="C120" s="25" t="s">
        <v>43</v>
      </c>
      <c r="D120" s="25" t="n">
        <v>3</v>
      </c>
      <c r="E120" s="83" t="n">
        <v>39189.45</v>
      </c>
      <c r="F120" s="92" t="n">
        <v>0.422065652108123</v>
      </c>
      <c r="G120" s="93" t="n">
        <v>15811.55</v>
      </c>
    </row>
    <row r="121" customFormat="false" ht="13.5" hidden="false" customHeight="true" outlineLevel="0" collapsed="false">
      <c r="A121" s="25" t="s">
        <v>1765</v>
      </c>
      <c r="B121" s="25" t="s">
        <v>194</v>
      </c>
      <c r="C121" s="25" t="s">
        <v>43</v>
      </c>
      <c r="D121" s="25" t="n">
        <v>3</v>
      </c>
      <c r="E121" s="83" t="n">
        <v>21500</v>
      </c>
      <c r="F121" s="92" t="n">
        <v>0.23155240811812</v>
      </c>
      <c r="G121" s="93" t="n">
        <v>0</v>
      </c>
    </row>
    <row r="122" customFormat="false" ht="13.5" hidden="false" customHeight="true" outlineLevel="0" collapsed="false">
      <c r="A122" s="25" t="s">
        <v>1765</v>
      </c>
      <c r="B122" s="25" t="s">
        <v>179</v>
      </c>
      <c r="C122" s="25" t="s">
        <v>43</v>
      </c>
      <c r="D122" s="25" t="n">
        <v>2</v>
      </c>
      <c r="E122" s="83" t="n">
        <v>20000</v>
      </c>
      <c r="F122" s="92" t="n">
        <v>0.215397588947088</v>
      </c>
      <c r="G122" s="93" t="n">
        <v>0</v>
      </c>
    </row>
    <row r="123" customFormat="false" ht="13.5" hidden="false" customHeight="true" outlineLevel="0" collapsed="false">
      <c r="A123" s="25" t="s">
        <v>1765</v>
      </c>
      <c r="B123" s="25" t="s">
        <v>267</v>
      </c>
      <c r="C123" s="25" t="s">
        <v>43</v>
      </c>
      <c r="D123" s="25" t="n">
        <v>1</v>
      </c>
      <c r="E123" s="83" t="n">
        <v>2162.1</v>
      </c>
      <c r="F123" s="92" t="n">
        <v>0.023285556353125</v>
      </c>
      <c r="G123" s="93" t="n">
        <v>0</v>
      </c>
    </row>
    <row r="124" customFormat="false" ht="13.5" hidden="false" customHeight="true" outlineLevel="0" collapsed="false">
      <c r="A124" s="25" t="s">
        <v>1765</v>
      </c>
      <c r="B124" s="25" t="s">
        <v>46</v>
      </c>
      <c r="C124" s="25" t="s">
        <v>43</v>
      </c>
      <c r="D124" s="25" t="n">
        <v>2</v>
      </c>
      <c r="E124" s="83" t="n">
        <v>10000</v>
      </c>
      <c r="F124" s="92" t="n">
        <v>0.107698794473544</v>
      </c>
      <c r="G124" s="93" t="n">
        <v>0</v>
      </c>
    </row>
    <row r="125" customFormat="false" ht="13.5" hidden="false" customHeight="true" outlineLevel="0" collapsed="false">
      <c r="A125" s="25" t="s">
        <v>1817</v>
      </c>
      <c r="B125" s="25" t="s">
        <v>163</v>
      </c>
      <c r="C125" s="25" t="s">
        <v>43</v>
      </c>
      <c r="D125" s="25" t="n">
        <v>1</v>
      </c>
      <c r="E125" s="83" t="n">
        <v>30000</v>
      </c>
      <c r="F125" s="92" t="n">
        <v>0.00499231505485873</v>
      </c>
      <c r="G125" s="93" t="n">
        <v>20000</v>
      </c>
    </row>
    <row r="126" customFormat="false" ht="13.5" hidden="false" customHeight="true" outlineLevel="0" collapsed="false">
      <c r="A126" s="25" t="s">
        <v>1817</v>
      </c>
      <c r="B126" s="25" t="s">
        <v>46</v>
      </c>
      <c r="C126" s="25" t="s">
        <v>43</v>
      </c>
      <c r="D126" s="25" t="n">
        <v>8</v>
      </c>
      <c r="E126" s="83" t="n">
        <v>3779236.13</v>
      </c>
      <c r="F126" s="92" t="n">
        <v>0.628904580922168</v>
      </c>
      <c r="G126" s="93" t="n">
        <v>525000</v>
      </c>
    </row>
    <row r="127" customFormat="false" ht="13.5" hidden="false" customHeight="true" outlineLevel="0" collapsed="false">
      <c r="A127" s="25" t="s">
        <v>1817</v>
      </c>
      <c r="B127" s="25" t="s">
        <v>400</v>
      </c>
      <c r="C127" s="25" t="s">
        <v>2094</v>
      </c>
      <c r="D127" s="25" t="n">
        <v>10</v>
      </c>
      <c r="E127" s="83" t="n">
        <v>2200000</v>
      </c>
      <c r="F127" s="92" t="n">
        <v>0.366103104022973</v>
      </c>
      <c r="G127" s="93" t="n">
        <v>5130000</v>
      </c>
    </row>
    <row r="128" customFormat="false" ht="13.5" hidden="false" customHeight="true" outlineLevel="0" collapsed="false">
      <c r="A128" s="25" t="s">
        <v>1817</v>
      </c>
      <c r="B128" s="25" t="s">
        <v>400</v>
      </c>
      <c r="C128" s="25" t="s">
        <v>1884</v>
      </c>
      <c r="D128" s="25" t="n">
        <v>6</v>
      </c>
      <c r="E128" s="83" t="n">
        <v>0</v>
      </c>
      <c r="F128" s="92" t="n">
        <v>0</v>
      </c>
      <c r="G128" s="93" t="n">
        <v>23800000</v>
      </c>
    </row>
    <row r="129" customFormat="false" ht="13.5" hidden="false" customHeight="true" outlineLevel="0" collapsed="false">
      <c r="A129" s="25" t="s">
        <v>1920</v>
      </c>
      <c r="B129" s="25" t="s">
        <v>46</v>
      </c>
      <c r="C129" s="25" t="s">
        <v>43</v>
      </c>
      <c r="D129" s="25" t="n">
        <v>37</v>
      </c>
      <c r="E129" s="83" t="n">
        <v>1622631.96</v>
      </c>
      <c r="F129" s="92" t="n">
        <v>0.657660385175824</v>
      </c>
      <c r="G129" s="93" t="n">
        <v>4627896.12</v>
      </c>
    </row>
    <row r="130" customFormat="false" ht="13.5" hidden="false" customHeight="true" outlineLevel="0" collapsed="false">
      <c r="A130" s="25" t="s">
        <v>1920</v>
      </c>
      <c r="B130" s="25" t="s">
        <v>46</v>
      </c>
      <c r="C130" s="25" t="s">
        <v>2094</v>
      </c>
      <c r="D130" s="25" t="n">
        <v>5</v>
      </c>
      <c r="E130" s="83" t="n">
        <v>675990</v>
      </c>
      <c r="F130" s="92" t="n">
        <v>0.273981934742001</v>
      </c>
      <c r="G130" s="93" t="n">
        <v>7372905.41</v>
      </c>
    </row>
    <row r="131" customFormat="false" ht="13.5" hidden="false" customHeight="true" outlineLevel="0" collapsed="false">
      <c r="A131" s="25" t="s">
        <v>1920</v>
      </c>
      <c r="B131" s="25" t="s">
        <v>31</v>
      </c>
      <c r="C131" s="25" t="s">
        <v>43</v>
      </c>
      <c r="D131" s="25" t="n">
        <v>1</v>
      </c>
      <c r="E131" s="83" t="n">
        <v>108000</v>
      </c>
      <c r="F131" s="92" t="n">
        <v>0.0437729092917589</v>
      </c>
      <c r="G131" s="93" t="n">
        <v>0</v>
      </c>
    </row>
    <row r="132" customFormat="false" ht="13.5" hidden="false" customHeight="true" outlineLevel="0" collapsed="false">
      <c r="A132" s="25" t="s">
        <v>1920</v>
      </c>
      <c r="B132" s="25" t="s">
        <v>144</v>
      </c>
      <c r="C132" s="25" t="s">
        <v>43</v>
      </c>
      <c r="D132" s="25" t="n">
        <v>1</v>
      </c>
      <c r="E132" s="83" t="n">
        <v>3000</v>
      </c>
      <c r="F132" s="92" t="n">
        <v>0.0012159141469933</v>
      </c>
      <c r="G132" s="93" t="n">
        <v>7000</v>
      </c>
    </row>
    <row r="133" customFormat="false" ht="13.5" hidden="false" customHeight="true" outlineLevel="0" collapsed="false">
      <c r="A133" s="25" t="s">
        <v>1920</v>
      </c>
      <c r="B133" s="25" t="s">
        <v>163</v>
      </c>
      <c r="C133" s="25" t="s">
        <v>43</v>
      </c>
      <c r="D133" s="25" t="n">
        <v>1</v>
      </c>
      <c r="E133" s="83" t="n">
        <v>38657.5</v>
      </c>
      <c r="F133" s="92" t="n">
        <v>0.0156680670457979</v>
      </c>
      <c r="G133" s="93" t="n">
        <v>0</v>
      </c>
    </row>
    <row r="134" customFormat="false" ht="13.5" hidden="false" customHeight="true" outlineLevel="0" collapsed="false">
      <c r="A134" s="25" t="s">
        <v>1920</v>
      </c>
      <c r="B134" s="25" t="s">
        <v>179</v>
      </c>
      <c r="C134" s="25" t="s">
        <v>43</v>
      </c>
      <c r="D134" s="25" t="n">
        <v>1</v>
      </c>
      <c r="E134" s="83" t="n">
        <v>19000</v>
      </c>
      <c r="F134" s="92" t="n">
        <v>0.00770078959762426</v>
      </c>
      <c r="G134" s="93" t="n">
        <v>0</v>
      </c>
    </row>
  </sheetData>
  <mergeCells count="2">
    <mergeCell ref="A1:C1"/>
    <mergeCell ref="E1:F1"/>
  </mergeCells>
  <conditionalFormatting sqref="F3:F134">
    <cfRule type="colorScale" priority="2">
      <colorScale>
        <cfvo type="min" val="0"/>
        <cfvo type="percentile" val="50"/>
        <cfvo type="max" val="0"/>
        <color rgb="FFFBA7A9"/>
        <color rgb="FFFFEB84"/>
        <color rgb="FFADDDBA"/>
      </colorScale>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1"/>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2" min="1" style="25" width="15.63"/>
    <col collapsed="false" customWidth="false" hidden="false" outlineLevel="0" max="12" min="3" style="68" width="15.63"/>
    <col collapsed="false" customWidth="false" hidden="false" outlineLevel="0" max="1024" min="13" style="25" width="15.63"/>
  </cols>
  <sheetData>
    <row r="1" s="71" customFormat="true" ht="13.5" hidden="false" customHeight="true" outlineLevel="0" collapsed="false">
      <c r="A1" s="79" t="n">
        <f aca="false">AGIITEC!A1+AUDIN!A1+CCH!A1+CCL!A1+CER!A1+CLS!A1+CPF!A1+CRE!A1+DCS!A1+GABINETE!A1+PROAD!A1+PROAE!A1+PROEC!A1+PROGESP!A1+PROGRAD!A1+PROPEPG!A1+PROPLAN!A1+SEO!A1+SETI!A1</f>
        <v>64565894.0028821</v>
      </c>
      <c r="B1" s="89" t="n">
        <f aca="false">A1-C1</f>
        <v>0.00498214364051819</v>
      </c>
      <c r="C1" s="79" t="n">
        <f aca="false">SUM(_Relatório_Unidade[Valor Final])</f>
        <v>64565893.9979</v>
      </c>
      <c r="D1" s="79"/>
      <c r="E1" s="80" t="n">
        <f aca="false">SUM(_Relatório_Unidade[Valor de Demanda])</f>
        <v>88622709.6826</v>
      </c>
      <c r="F1" s="94" t="n">
        <f aca="false">SUM(_Relatório_Unidade[Rateio Proporcional])</f>
        <v>0.002</v>
      </c>
      <c r="G1" s="94" t="n">
        <f aca="false">SUM(_Relatório_Unidade[Sem as Fontes 50 81])</f>
        <v>61824268.9979</v>
      </c>
      <c r="H1" s="94" t="n">
        <f aca="false">SUM(_Relatório_Unidade[Fontes 50 81])</f>
        <v>-2741625</v>
      </c>
      <c r="I1" s="94" t="n">
        <f aca="false">SUM(G3+G12+(G14-12221806)+G15+G16+G17+G19)</f>
        <v>16130988.8503</v>
      </c>
    </row>
    <row r="2" customFormat="false" ht="13.5" hidden="false" customHeight="true" outlineLevel="0" collapsed="false">
      <c r="A2" s="25" t="s">
        <v>8</v>
      </c>
      <c r="B2" s="25" t="s">
        <v>2477</v>
      </c>
      <c r="C2" s="16" t="s">
        <v>10</v>
      </c>
      <c r="D2" s="90" t="s">
        <v>2478</v>
      </c>
      <c r="E2" s="15" t="s">
        <v>9</v>
      </c>
      <c r="F2" s="25" t="s">
        <v>2490</v>
      </c>
      <c r="G2" s="25" t="s">
        <v>2491</v>
      </c>
      <c r="H2" s="25" t="s">
        <v>2492</v>
      </c>
      <c r="I2" s="25" t="s">
        <v>2493</v>
      </c>
    </row>
    <row r="3" customFormat="false" ht="13.5" hidden="false" customHeight="true" outlineLevel="0" collapsed="false">
      <c r="A3" s="25" t="s">
        <v>1131</v>
      </c>
      <c r="B3" s="25" t="n">
        <v>19</v>
      </c>
      <c r="C3" s="23" t="n">
        <v>26491166.32</v>
      </c>
      <c r="D3" s="95" t="n">
        <v>0.410296592824404</v>
      </c>
      <c r="E3" s="23" t="n">
        <v>4399686.58</v>
      </c>
      <c r="F3" s="23" t="n">
        <v>0.0009</v>
      </c>
      <c r="G3" s="93" t="n">
        <v>25402841.32</v>
      </c>
      <c r="H3" s="93" t="n">
        <v>-1088325</v>
      </c>
      <c r="I3" s="93" t="n">
        <f aca="false">G3/$I$1*$B$1</f>
        <v>0.00784580570404256</v>
      </c>
    </row>
    <row r="4" customFormat="false" ht="13.5" hidden="false" customHeight="true" outlineLevel="0" collapsed="false">
      <c r="A4" s="25" t="s">
        <v>1253</v>
      </c>
      <c r="B4" s="25" t="n">
        <v>27</v>
      </c>
      <c r="C4" s="23" t="n">
        <v>15452528.21</v>
      </c>
      <c r="D4" s="95" t="n">
        <v>0.23932957871694</v>
      </c>
      <c r="E4" s="23" t="n">
        <v>2022581.79</v>
      </c>
      <c r="F4" s="23" t="n">
        <v>0.0005</v>
      </c>
      <c r="G4" s="93" t="n">
        <v>15452528.21</v>
      </c>
      <c r="H4" s="93" t="n">
        <v>0</v>
      </c>
      <c r="I4" s="93"/>
    </row>
    <row r="5" customFormat="false" ht="13.5" hidden="false" customHeight="true" outlineLevel="0" collapsed="false">
      <c r="A5" s="25" t="s">
        <v>1817</v>
      </c>
      <c r="B5" s="25" t="n">
        <v>25</v>
      </c>
      <c r="C5" s="23" t="n">
        <v>6009236.13</v>
      </c>
      <c r="D5" s="95" t="n">
        <v>0.093071368766232</v>
      </c>
      <c r="E5" s="23" t="n">
        <v>29475000</v>
      </c>
      <c r="F5" s="23" t="n">
        <v>0.0002</v>
      </c>
      <c r="G5" s="93" t="n">
        <v>6009236.13</v>
      </c>
      <c r="H5" s="93" t="n">
        <v>0</v>
      </c>
      <c r="I5" s="93"/>
    </row>
    <row r="6" customFormat="false" ht="13.5" hidden="false" customHeight="true" outlineLevel="0" collapsed="false">
      <c r="A6" s="25" t="s">
        <v>1636</v>
      </c>
      <c r="B6" s="25" t="n">
        <v>41</v>
      </c>
      <c r="C6" s="23" t="n">
        <v>3787751.96</v>
      </c>
      <c r="D6" s="95" t="n">
        <v>0.0586649037977108</v>
      </c>
      <c r="E6" s="23" t="n">
        <v>829248.04</v>
      </c>
      <c r="F6" s="23" t="n">
        <v>0.0001</v>
      </c>
      <c r="G6" s="93" t="n">
        <v>2805251.96</v>
      </c>
      <c r="H6" s="93" t="n">
        <v>-982500</v>
      </c>
      <c r="I6" s="93"/>
    </row>
    <row r="7" customFormat="false" ht="13.5" hidden="false" customHeight="true" outlineLevel="0" collapsed="false">
      <c r="A7" s="25" t="s">
        <v>1920</v>
      </c>
      <c r="B7" s="25" t="n">
        <v>46</v>
      </c>
      <c r="C7" s="23" t="n">
        <v>2467279.46</v>
      </c>
      <c r="D7" s="95" t="n">
        <v>0.0382133554919916</v>
      </c>
      <c r="E7" s="23" t="n">
        <v>12007801.53</v>
      </c>
      <c r="F7" s="23" t="n">
        <v>0.0001</v>
      </c>
      <c r="G7" s="93" t="n">
        <v>2467279.46</v>
      </c>
      <c r="H7" s="93" t="n">
        <v>0</v>
      </c>
      <c r="I7" s="93"/>
    </row>
    <row r="8" customFormat="false" ht="13.5" hidden="false" customHeight="true" outlineLevel="0" collapsed="false">
      <c r="A8" s="25" t="s">
        <v>1495</v>
      </c>
      <c r="B8" s="25" t="n">
        <v>24</v>
      </c>
      <c r="C8" s="23" t="n">
        <v>2303162.11</v>
      </c>
      <c r="D8" s="95" t="n">
        <v>0.0356714972470591</v>
      </c>
      <c r="E8" s="23" t="n">
        <v>724400.53</v>
      </c>
      <c r="F8" s="23" t="n">
        <v>0.0001</v>
      </c>
      <c r="G8" s="93" t="n">
        <v>2303162.11</v>
      </c>
      <c r="H8" s="93" t="n">
        <v>0</v>
      </c>
      <c r="I8" s="93" t="n">
        <f aca="false">G8/$I$1*$B$1</f>
        <v>0.000711344144237354</v>
      </c>
    </row>
    <row r="9" customFormat="false" ht="13.5" hidden="false" customHeight="true" outlineLevel="0" collapsed="false">
      <c r="A9" s="25" t="s">
        <v>1381</v>
      </c>
      <c r="B9" s="25" t="n">
        <v>9</v>
      </c>
      <c r="C9" s="23" t="n">
        <v>1659016.41</v>
      </c>
      <c r="D9" s="95" t="n">
        <v>0.0256949343883314</v>
      </c>
      <c r="E9" s="23" t="n">
        <v>342502.97</v>
      </c>
      <c r="F9" s="23" t="n">
        <v>0.0001</v>
      </c>
      <c r="G9" s="93" t="n">
        <v>1138216.41</v>
      </c>
      <c r="H9" s="93" t="n">
        <v>-520800</v>
      </c>
      <c r="I9" s="93" t="n">
        <f aca="false">G9/$I$1*$B$1</f>
        <v>0.000351544328822066</v>
      </c>
    </row>
    <row r="10" customFormat="false" ht="13.5" hidden="false" customHeight="true" outlineLevel="0" collapsed="false">
      <c r="A10" s="25" t="s">
        <v>192</v>
      </c>
      <c r="B10" s="25" t="n">
        <v>42</v>
      </c>
      <c r="C10" s="23" t="n">
        <v>1123123.71</v>
      </c>
      <c r="D10" s="95" t="n">
        <v>0.0173949997507435</v>
      </c>
      <c r="E10" s="23" t="n">
        <v>4189997.68</v>
      </c>
      <c r="F10" s="23" t="n">
        <v>0</v>
      </c>
      <c r="G10" s="93" t="n">
        <v>1123123.71</v>
      </c>
      <c r="H10" s="93" t="n">
        <v>0</v>
      </c>
      <c r="I10" s="93"/>
    </row>
    <row r="11" customFormat="false" ht="13.5" hidden="false" customHeight="true" outlineLevel="0" collapsed="false">
      <c r="A11" s="25" t="s">
        <v>1424</v>
      </c>
      <c r="B11" s="25" t="n">
        <v>10</v>
      </c>
      <c r="C11" s="23" t="n">
        <v>1104268.22</v>
      </c>
      <c r="D11" s="95" t="n">
        <v>0.0171029649188458</v>
      </c>
      <c r="E11" s="23" t="n">
        <v>0</v>
      </c>
      <c r="F11" s="23" t="n">
        <v>0</v>
      </c>
      <c r="G11" s="93" t="n">
        <v>1104268.22</v>
      </c>
      <c r="H11" s="93" t="n">
        <v>0</v>
      </c>
      <c r="I11" s="93" t="n">
        <f aca="false">G11/$I$1*$B$1</f>
        <v>0.000341059245701296</v>
      </c>
    </row>
    <row r="12" customFormat="false" ht="13.5" hidden="false" customHeight="true" outlineLevel="0" collapsed="false">
      <c r="A12" s="25" t="s">
        <v>1018</v>
      </c>
      <c r="B12" s="25" t="n">
        <v>28</v>
      </c>
      <c r="C12" s="23" t="n">
        <v>705464.17</v>
      </c>
      <c r="D12" s="95" t="n">
        <v>0.0109262665831429</v>
      </c>
      <c r="E12" s="23" t="n">
        <v>0</v>
      </c>
      <c r="F12" s="23" t="n">
        <v>0</v>
      </c>
      <c r="G12" s="93" t="n">
        <v>705464.17</v>
      </c>
      <c r="H12" s="93" t="n">
        <v>0</v>
      </c>
      <c r="I12" s="93" t="n">
        <f aca="false">G12/$I$1*$B$1</f>
        <v>0.000217886445821551</v>
      </c>
    </row>
    <row r="13" customFormat="false" ht="13.5" hidden="false" customHeight="true" outlineLevel="0" collapsed="false">
      <c r="A13" s="25" t="s">
        <v>880</v>
      </c>
      <c r="B13" s="25" t="n">
        <v>13</v>
      </c>
      <c r="C13" s="23" t="n">
        <v>601270.8476</v>
      </c>
      <c r="D13" s="95" t="n">
        <v>0.00931251486457473</v>
      </c>
      <c r="E13" s="23" t="n">
        <v>92400</v>
      </c>
      <c r="F13" s="23" t="n">
        <v>0</v>
      </c>
      <c r="G13" s="93" t="n">
        <v>601270.8476</v>
      </c>
      <c r="H13" s="93" t="n">
        <v>0</v>
      </c>
      <c r="I13" s="93"/>
    </row>
    <row r="14" customFormat="false" ht="13.5" hidden="false" customHeight="true" outlineLevel="0" collapsed="false">
      <c r="A14" s="25" t="s">
        <v>739</v>
      </c>
      <c r="B14" s="25" t="n">
        <v>19</v>
      </c>
      <c r="C14" s="23" t="n">
        <v>576161.9063</v>
      </c>
      <c r="D14" s="95" t="n">
        <v>0.00892362624636994</v>
      </c>
      <c r="E14" s="23" t="n">
        <v>10787165.9137</v>
      </c>
      <c r="F14" s="23" t="n">
        <v>0</v>
      </c>
      <c r="G14" s="93" t="n">
        <v>576161.9063</v>
      </c>
      <c r="H14" s="93" t="n">
        <v>0</v>
      </c>
      <c r="I14" s="93"/>
    </row>
    <row r="15" customFormat="false" ht="13.5" hidden="false" customHeight="true" outlineLevel="0" collapsed="false">
      <c r="A15" s="25" t="s">
        <v>29</v>
      </c>
      <c r="B15" s="25" t="n">
        <v>25</v>
      </c>
      <c r="C15" s="23" t="n">
        <v>571782.6</v>
      </c>
      <c r="D15" s="95" t="n">
        <v>0.00885579931749411</v>
      </c>
      <c r="E15" s="23" t="n">
        <v>671414.4</v>
      </c>
      <c r="F15" s="23" t="n">
        <v>0</v>
      </c>
      <c r="G15" s="93" t="n">
        <v>421782.6</v>
      </c>
      <c r="H15" s="93" t="n">
        <v>-150000</v>
      </c>
      <c r="I15" s="93"/>
    </row>
    <row r="16" customFormat="false" ht="13.5" hidden="false" customHeight="true" outlineLevel="0" collapsed="false">
      <c r="A16" s="25" t="s">
        <v>487</v>
      </c>
      <c r="B16" s="25" t="n">
        <v>30</v>
      </c>
      <c r="C16" s="23" t="n">
        <v>534542.3612</v>
      </c>
      <c r="D16" s="95" t="n">
        <v>0.00827902051843944</v>
      </c>
      <c r="E16" s="23" t="n">
        <v>3445943.5488</v>
      </c>
      <c r="F16" s="23" t="n">
        <v>0</v>
      </c>
      <c r="G16" s="93" t="n">
        <v>534542.3612</v>
      </c>
      <c r="H16" s="93" t="n">
        <v>0</v>
      </c>
      <c r="I16" s="93"/>
    </row>
    <row r="17" customFormat="false" ht="13.5" hidden="false" customHeight="true" outlineLevel="0" collapsed="false">
      <c r="A17" s="25" t="s">
        <v>641</v>
      </c>
      <c r="B17" s="25" t="n">
        <v>15</v>
      </c>
      <c r="C17" s="23" t="n">
        <v>398502.4928</v>
      </c>
      <c r="D17" s="95" t="n">
        <v>0.00617202780175182</v>
      </c>
      <c r="E17" s="23" t="n">
        <v>2567274.89</v>
      </c>
      <c r="F17" s="23" t="n">
        <v>0</v>
      </c>
      <c r="G17" s="93" t="n">
        <v>398502.4928</v>
      </c>
      <c r="H17" s="93" t="n">
        <v>0</v>
      </c>
      <c r="I17" s="93"/>
    </row>
    <row r="18" customFormat="false" ht="13.5" hidden="false" customHeight="true" outlineLevel="0" collapsed="false">
      <c r="A18" s="25" t="s">
        <v>342</v>
      </c>
      <c r="B18" s="25" t="n">
        <v>30</v>
      </c>
      <c r="C18" s="23" t="n">
        <v>363725.54</v>
      </c>
      <c r="D18" s="95" t="n">
        <v>0.00563340050726828</v>
      </c>
      <c r="E18" s="23" t="n">
        <v>16261774.4601</v>
      </c>
      <c r="F18" s="23" t="n">
        <v>0</v>
      </c>
      <c r="G18" s="93" t="n">
        <v>363725.54</v>
      </c>
      <c r="H18" s="93" t="n">
        <v>0</v>
      </c>
      <c r="I18" s="93"/>
    </row>
    <row r="19" customFormat="false" ht="13.5" hidden="false" customHeight="true" outlineLevel="0" collapsed="false">
      <c r="A19" s="25" t="s">
        <v>988</v>
      </c>
      <c r="B19" s="25" t="n">
        <v>5</v>
      </c>
      <c r="C19" s="23" t="n">
        <v>313500</v>
      </c>
      <c r="D19" s="95" t="n">
        <v>0.00485550467264027</v>
      </c>
      <c r="E19" s="23" t="n">
        <v>789705.8</v>
      </c>
      <c r="F19" s="23" t="n">
        <v>0</v>
      </c>
      <c r="G19" s="93" t="n">
        <v>313500</v>
      </c>
      <c r="H19" s="93" t="n">
        <v>0</v>
      </c>
      <c r="I19" s="93"/>
    </row>
    <row r="20" customFormat="false" ht="13.5" hidden="false" customHeight="true" outlineLevel="0" collapsed="false">
      <c r="A20" s="25" t="s">
        <v>1765</v>
      </c>
      <c r="B20" s="25" t="n">
        <v>11</v>
      </c>
      <c r="C20" s="23" t="n">
        <v>92851.55</v>
      </c>
      <c r="D20" s="95" t="n">
        <v>0.0014380897444558</v>
      </c>
      <c r="E20" s="23" t="n">
        <v>15811.55</v>
      </c>
      <c r="F20" s="23" t="n">
        <v>0</v>
      </c>
      <c r="G20" s="93" t="n">
        <v>92851.55</v>
      </c>
      <c r="H20" s="93" t="n">
        <v>0</v>
      </c>
      <c r="I20" s="93" t="n">
        <f aca="false">(G20-12221806)/$I$1*$B$1</f>
        <v>-0.00374609354950229</v>
      </c>
    </row>
    <row r="21" customFormat="false" ht="13.5" hidden="false" customHeight="true" outlineLevel="0" collapsed="false">
      <c r="A21" s="25" t="s">
        <v>184</v>
      </c>
      <c r="B21" s="25" t="n">
        <v>2</v>
      </c>
      <c r="C21" s="23" t="n">
        <v>10560</v>
      </c>
      <c r="D21" s="95" t="n">
        <v>0.000163553841604725</v>
      </c>
      <c r="E21" s="23" t="n">
        <v>0</v>
      </c>
      <c r="F21" s="23" t="n">
        <v>0</v>
      </c>
      <c r="G21" s="93" t="n">
        <v>10560</v>
      </c>
      <c r="H21" s="93" t="n">
        <v>0</v>
      </c>
      <c r="I21" s="93" t="n">
        <f aca="false">G21/$I$1*$B$1</f>
        <v>3.26151343430466E-006</v>
      </c>
    </row>
  </sheetData>
  <mergeCells count="1">
    <mergeCell ref="C1:D1"/>
  </mergeCells>
  <conditionalFormatting sqref="D3:D21">
    <cfRule type="colorScale" priority="2">
      <colorScale>
        <cfvo type="min" val="0"/>
        <cfvo type="percentile" val="50"/>
        <cfvo type="max" val="0"/>
        <color rgb="FFFBA7A9"/>
        <color rgb="FFFFEB84"/>
        <color rgb="FFADDDBA"/>
      </colorScale>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24"/>
  <sheetViews>
    <sheetView showFormulas="false" showGridLines="true" showRowColHeaders="true" showZeros="true" rightToLeft="false" tabSelected="false" showOutlineSymbols="true" defaultGridColor="true" view="normal" topLeftCell="A4" colorId="64" zoomScale="180" zoomScaleNormal="180" zoomScalePageLayoutView="100" workbookViewId="0">
      <selection pane="topLeft" activeCell="C12" activeCellId="0" sqref="C12"/>
    </sheetView>
  </sheetViews>
  <sheetFormatPr defaultColWidth="15.65234375" defaultRowHeight="13.5" zeroHeight="false" outlineLevelRow="0" outlineLevelCol="0"/>
  <cols>
    <col collapsed="false" customWidth="true" hidden="false" outlineLevel="0" max="1" min="1" style="25" width="19.09"/>
    <col collapsed="false" customWidth="true" hidden="false" outlineLevel="0" max="2" min="2" style="23" width="27.18"/>
    <col collapsed="false" customWidth="true" hidden="false" outlineLevel="0" max="3" min="3" style="23" width="20.18"/>
    <col collapsed="false" customWidth="true" hidden="false" outlineLevel="0" max="4" min="4" style="25" width="12.1"/>
    <col collapsed="false" customWidth="true" hidden="false" outlineLevel="0" max="5" min="5" style="25" width="10.99"/>
    <col collapsed="false" customWidth="true" hidden="false" outlineLevel="0" max="9" min="6" style="25" width="13.36"/>
    <col collapsed="false" customWidth="true" hidden="false" outlineLevel="0" max="10" min="10" style="25" width="7.63"/>
    <col collapsed="false" customWidth="true" hidden="false" outlineLevel="0" max="11" min="11" style="25" width="12.37"/>
    <col collapsed="false" customWidth="true" hidden="false" outlineLevel="0" max="13" min="12" style="25" width="13.36"/>
    <col collapsed="false" customWidth="true" hidden="false" outlineLevel="0" max="17" min="14" style="25" width="12.1"/>
    <col collapsed="false" customWidth="true" hidden="false" outlineLevel="0" max="18" min="18" style="25" width="11.45"/>
    <col collapsed="false" customWidth="true" hidden="false" outlineLevel="0" max="20" min="19" style="25" width="12.1"/>
    <col collapsed="false" customWidth="true" hidden="false" outlineLevel="0" max="21" min="21" style="25" width="13.36"/>
    <col collapsed="false" customWidth="true" hidden="false" outlineLevel="0" max="22" min="22" style="25" width="8"/>
    <col collapsed="false" customWidth="true" hidden="false" outlineLevel="0" max="23" min="23" style="25" width="12.1"/>
    <col collapsed="false" customWidth="true" hidden="false" outlineLevel="0" max="24" min="24" style="25" width="10.99"/>
    <col collapsed="false" customWidth="true" hidden="false" outlineLevel="0" max="28" min="25" style="25" width="13.36"/>
    <col collapsed="false" customWidth="true" hidden="false" outlineLevel="0" max="29" min="29" style="25" width="7.63"/>
    <col collapsed="false" customWidth="true" hidden="false" outlineLevel="0" max="30" min="30" style="25" width="12.37"/>
    <col collapsed="false" customWidth="true" hidden="false" outlineLevel="0" max="32" min="31" style="25" width="13.36"/>
    <col collapsed="false" customWidth="true" hidden="false" outlineLevel="0" max="36" min="33" style="25" width="12.1"/>
    <col collapsed="false" customWidth="true" hidden="false" outlineLevel="0" max="37" min="37" style="25" width="11.45"/>
    <col collapsed="false" customWidth="true" hidden="false" outlineLevel="0" max="39" min="38" style="25" width="12.1"/>
    <col collapsed="false" customWidth="true" hidden="false" outlineLevel="0" max="40" min="40" style="25" width="35"/>
    <col collapsed="false" customWidth="true" hidden="false" outlineLevel="0" max="41" min="41" style="25" width="25.91"/>
    <col collapsed="false" customWidth="true" hidden="false" outlineLevel="0" max="42" min="42" style="25" width="27.18"/>
    <col collapsed="false" customWidth="true" hidden="false" outlineLevel="0" max="43" min="43" style="25" width="20.18"/>
    <col collapsed="false" customWidth="true" hidden="false" outlineLevel="0" max="44" min="44" style="25" width="27.18"/>
    <col collapsed="false" customWidth="true" hidden="false" outlineLevel="0" max="45" min="45" style="25" width="20.18"/>
    <col collapsed="false" customWidth="true" hidden="false" outlineLevel="0" max="46" min="46" style="25" width="27.18"/>
    <col collapsed="false" customWidth="true" hidden="false" outlineLevel="0" max="47" min="47" style="25" width="20.18"/>
    <col collapsed="false" customWidth="true" hidden="false" outlineLevel="0" max="48" min="48" style="25" width="27.18"/>
    <col collapsed="false" customWidth="true" hidden="false" outlineLevel="0" max="49" min="49" style="25" width="20.18"/>
    <col collapsed="false" customWidth="true" hidden="false" outlineLevel="0" max="50" min="50" style="25" width="27.18"/>
    <col collapsed="false" customWidth="true" hidden="false" outlineLevel="0" max="51" min="51" style="25" width="20.18"/>
    <col collapsed="false" customWidth="true" hidden="false" outlineLevel="0" max="52" min="52" style="25" width="27.18"/>
    <col collapsed="false" customWidth="true" hidden="false" outlineLevel="0" max="53" min="53" style="25" width="20.18"/>
    <col collapsed="false" customWidth="true" hidden="false" outlineLevel="0" max="54" min="54" style="25" width="27.18"/>
    <col collapsed="false" customWidth="true" hidden="false" outlineLevel="0" max="55" min="55" style="25" width="20.18"/>
    <col collapsed="false" customWidth="true" hidden="false" outlineLevel="0" max="56" min="56" style="25" width="27.18"/>
    <col collapsed="false" customWidth="true" hidden="false" outlineLevel="0" max="57" min="57" style="25" width="20.18"/>
    <col collapsed="false" customWidth="true" hidden="false" outlineLevel="0" max="58" min="58" style="25" width="27.18"/>
    <col collapsed="false" customWidth="true" hidden="false" outlineLevel="0" max="59" min="59" style="25" width="20.18"/>
    <col collapsed="false" customWidth="true" hidden="false" outlineLevel="0" max="60" min="60" style="25" width="27.18"/>
    <col collapsed="false" customWidth="true" hidden="false" outlineLevel="0" max="61" min="61" style="25" width="20.18"/>
    <col collapsed="false" customWidth="true" hidden="false" outlineLevel="0" max="62" min="62" style="25" width="27.18"/>
    <col collapsed="false" customWidth="true" hidden="false" outlineLevel="0" max="63" min="63" style="25" width="20.18"/>
    <col collapsed="false" customWidth="true" hidden="false" outlineLevel="0" max="64" min="64" style="25" width="27.18"/>
    <col collapsed="false" customWidth="true" hidden="false" outlineLevel="0" max="65" min="65" style="25" width="20.18"/>
    <col collapsed="false" customWidth="true" hidden="false" outlineLevel="0" max="66" min="66" style="25" width="27.18"/>
    <col collapsed="false" customWidth="true" hidden="false" outlineLevel="0" max="67" min="67" style="25" width="20.18"/>
    <col collapsed="false" customWidth="true" hidden="false" outlineLevel="0" max="68" min="68" style="25" width="27.18"/>
    <col collapsed="false" customWidth="true" hidden="false" outlineLevel="0" max="69" min="69" style="25" width="20.18"/>
    <col collapsed="false" customWidth="true" hidden="false" outlineLevel="0" max="70" min="70" style="25" width="27.18"/>
    <col collapsed="false" customWidth="true" hidden="false" outlineLevel="0" max="71" min="71" style="25" width="20.18"/>
    <col collapsed="false" customWidth="true" hidden="false" outlineLevel="0" max="72" min="72" style="25" width="27.18"/>
    <col collapsed="false" customWidth="true" hidden="false" outlineLevel="0" max="73" min="73" style="25" width="20.18"/>
    <col collapsed="false" customWidth="true" hidden="false" outlineLevel="0" max="74" min="74" style="25" width="27.18"/>
    <col collapsed="false" customWidth="true" hidden="false" outlineLevel="0" max="75" min="75" style="25" width="20.18"/>
    <col collapsed="false" customWidth="true" hidden="false" outlineLevel="0" max="76" min="76" style="25" width="27.18"/>
    <col collapsed="false" customWidth="true" hidden="false" outlineLevel="0" max="77" min="77" style="25" width="20.18"/>
    <col collapsed="false" customWidth="true" hidden="false" outlineLevel="0" max="78" min="78" style="25" width="27.18"/>
    <col collapsed="false" customWidth="true" hidden="false" outlineLevel="0" max="79" min="79" style="25" width="20.18"/>
    <col collapsed="false" customWidth="true" hidden="false" outlineLevel="0" max="80" min="80" style="25" width="27.18"/>
    <col collapsed="false" customWidth="true" hidden="false" outlineLevel="0" max="81" min="81" style="25" width="20.18"/>
    <col collapsed="false" customWidth="true" hidden="false" outlineLevel="0" max="82" min="82" style="25" width="27.18"/>
    <col collapsed="false" customWidth="true" hidden="false" outlineLevel="0" max="83" min="83" style="25" width="20.18"/>
    <col collapsed="false" customWidth="true" hidden="false" outlineLevel="0" max="84" min="84" style="25" width="27.18"/>
    <col collapsed="false" customWidth="true" hidden="false" outlineLevel="0" max="85" min="85" style="25" width="20.18"/>
    <col collapsed="false" customWidth="true" hidden="false" outlineLevel="0" max="86" min="86" style="25" width="27.18"/>
    <col collapsed="false" customWidth="true" hidden="false" outlineLevel="0" max="87" min="87" style="25" width="20.18"/>
    <col collapsed="false" customWidth="true" hidden="false" outlineLevel="0" max="88" min="88" style="25" width="27.18"/>
    <col collapsed="false" customWidth="true" hidden="false" outlineLevel="0" max="89" min="89" style="25" width="20.18"/>
    <col collapsed="false" customWidth="true" hidden="false" outlineLevel="0" max="90" min="90" style="25" width="27.18"/>
    <col collapsed="false" customWidth="true" hidden="false" outlineLevel="0" max="91" min="91" style="25" width="20.18"/>
    <col collapsed="false" customWidth="true" hidden="false" outlineLevel="0" max="92" min="92" style="25" width="27.18"/>
    <col collapsed="false" customWidth="true" hidden="false" outlineLevel="0" max="93" min="93" style="25" width="20.18"/>
    <col collapsed="false" customWidth="true" hidden="false" outlineLevel="0" max="94" min="94" style="25" width="27.18"/>
    <col collapsed="false" customWidth="true" hidden="false" outlineLevel="0" max="95" min="95" style="25" width="20.18"/>
    <col collapsed="false" customWidth="true" hidden="false" outlineLevel="0" max="96" min="96" style="25" width="27.18"/>
    <col collapsed="false" customWidth="true" hidden="false" outlineLevel="0" max="97" min="97" style="25" width="20.18"/>
    <col collapsed="false" customWidth="true" hidden="false" outlineLevel="0" max="98" min="98" style="25" width="27.18"/>
    <col collapsed="false" customWidth="true" hidden="false" outlineLevel="0" max="99" min="99" style="25" width="20.18"/>
    <col collapsed="false" customWidth="true" hidden="false" outlineLevel="0" max="100" min="100" style="25" width="27.18"/>
    <col collapsed="false" customWidth="true" hidden="false" outlineLevel="0" max="101" min="101" style="25" width="20.18"/>
    <col collapsed="false" customWidth="true" hidden="false" outlineLevel="0" max="102" min="102" style="25" width="27.18"/>
    <col collapsed="false" customWidth="true" hidden="false" outlineLevel="0" max="103" min="103" style="25" width="20.18"/>
    <col collapsed="false" customWidth="true" hidden="false" outlineLevel="0" max="104" min="104" style="25" width="27.18"/>
    <col collapsed="false" customWidth="true" hidden="false" outlineLevel="0" max="105" min="105" style="25" width="20.18"/>
    <col collapsed="false" customWidth="true" hidden="false" outlineLevel="0" max="106" min="106" style="25" width="27.18"/>
    <col collapsed="false" customWidth="true" hidden="false" outlineLevel="0" max="107" min="107" style="25" width="20.18"/>
    <col collapsed="false" customWidth="true" hidden="false" outlineLevel="0" max="108" min="108" style="25" width="27.18"/>
    <col collapsed="false" customWidth="true" hidden="false" outlineLevel="0" max="109" min="109" style="25" width="20.18"/>
    <col collapsed="false" customWidth="true" hidden="false" outlineLevel="0" max="110" min="110" style="25" width="27.18"/>
    <col collapsed="false" customWidth="true" hidden="false" outlineLevel="0" max="111" min="111" style="25" width="20.18"/>
    <col collapsed="false" customWidth="true" hidden="false" outlineLevel="0" max="112" min="112" style="25" width="27.18"/>
    <col collapsed="false" customWidth="true" hidden="false" outlineLevel="0" max="113" min="113" style="25" width="20.18"/>
    <col collapsed="false" customWidth="true" hidden="false" outlineLevel="0" max="114" min="114" style="25" width="27.18"/>
    <col collapsed="false" customWidth="true" hidden="false" outlineLevel="0" max="115" min="115" style="25" width="20.18"/>
    <col collapsed="false" customWidth="true" hidden="false" outlineLevel="0" max="116" min="116" style="25" width="27.18"/>
    <col collapsed="false" customWidth="true" hidden="false" outlineLevel="0" max="117" min="117" style="25" width="20.18"/>
    <col collapsed="false" customWidth="true" hidden="false" outlineLevel="0" max="118" min="118" style="25" width="27.18"/>
    <col collapsed="false" customWidth="true" hidden="false" outlineLevel="0" max="119" min="119" style="25" width="20.18"/>
    <col collapsed="false" customWidth="true" hidden="false" outlineLevel="0" max="120" min="120" style="25" width="27.18"/>
    <col collapsed="false" customWidth="true" hidden="false" outlineLevel="0" max="121" min="121" style="25" width="20.18"/>
    <col collapsed="false" customWidth="true" hidden="false" outlineLevel="0" max="122" min="122" style="25" width="27.18"/>
    <col collapsed="false" customWidth="true" hidden="false" outlineLevel="0" max="123" min="123" style="25" width="20.18"/>
    <col collapsed="false" customWidth="true" hidden="false" outlineLevel="0" max="124" min="124" style="25" width="27.18"/>
    <col collapsed="false" customWidth="true" hidden="false" outlineLevel="0" max="125" min="125" style="25" width="20.18"/>
    <col collapsed="false" customWidth="true" hidden="false" outlineLevel="0" max="126" min="126" style="25" width="27.18"/>
    <col collapsed="false" customWidth="true" hidden="false" outlineLevel="0" max="127" min="127" style="25" width="20.18"/>
    <col collapsed="false" customWidth="true" hidden="false" outlineLevel="0" max="128" min="128" style="25" width="27.18"/>
    <col collapsed="false" customWidth="true" hidden="false" outlineLevel="0" max="129" min="129" style="25" width="20.18"/>
    <col collapsed="false" customWidth="true" hidden="false" outlineLevel="0" max="130" min="130" style="25" width="27.18"/>
    <col collapsed="false" customWidth="true" hidden="false" outlineLevel="0" max="131" min="131" style="25" width="20.18"/>
    <col collapsed="false" customWidth="true" hidden="false" outlineLevel="0" max="132" min="132" style="25" width="27.18"/>
    <col collapsed="false" customWidth="true" hidden="false" outlineLevel="0" max="133" min="133" style="25" width="20.18"/>
    <col collapsed="false" customWidth="true" hidden="false" outlineLevel="0" max="134" min="134" style="25" width="27.18"/>
    <col collapsed="false" customWidth="true" hidden="false" outlineLevel="0" max="135" min="135" style="25" width="20.18"/>
    <col collapsed="false" customWidth="true" hidden="false" outlineLevel="0" max="136" min="136" style="25" width="27.18"/>
    <col collapsed="false" customWidth="true" hidden="false" outlineLevel="0" max="137" min="137" style="25" width="20.18"/>
    <col collapsed="false" customWidth="true" hidden="false" outlineLevel="0" max="138" min="138" style="25" width="27.18"/>
    <col collapsed="false" customWidth="true" hidden="false" outlineLevel="0" max="139" min="139" style="25" width="20.18"/>
    <col collapsed="false" customWidth="true" hidden="false" outlineLevel="0" max="140" min="140" style="25" width="27.18"/>
    <col collapsed="false" customWidth="true" hidden="false" outlineLevel="0" max="141" min="141" style="25" width="20.18"/>
    <col collapsed="false" customWidth="true" hidden="false" outlineLevel="0" max="142" min="142" style="25" width="27.18"/>
    <col collapsed="false" customWidth="true" hidden="false" outlineLevel="0" max="143" min="143" style="25" width="20.18"/>
    <col collapsed="false" customWidth="true" hidden="false" outlineLevel="0" max="144" min="144" style="25" width="27.18"/>
    <col collapsed="false" customWidth="true" hidden="false" outlineLevel="0" max="145" min="145" style="25" width="20.18"/>
    <col collapsed="false" customWidth="true" hidden="false" outlineLevel="0" max="146" min="146" style="25" width="27.18"/>
    <col collapsed="false" customWidth="true" hidden="false" outlineLevel="0" max="147" min="147" style="25" width="20.18"/>
    <col collapsed="false" customWidth="true" hidden="false" outlineLevel="0" max="148" min="148" style="25" width="27.18"/>
    <col collapsed="false" customWidth="true" hidden="false" outlineLevel="0" max="149" min="149" style="25" width="20.18"/>
    <col collapsed="false" customWidth="true" hidden="false" outlineLevel="0" max="150" min="150" style="25" width="27.18"/>
    <col collapsed="false" customWidth="true" hidden="false" outlineLevel="0" max="151" min="151" style="25" width="20.18"/>
    <col collapsed="false" customWidth="true" hidden="false" outlineLevel="0" max="152" min="152" style="25" width="27.18"/>
    <col collapsed="false" customWidth="true" hidden="false" outlineLevel="0" max="153" min="153" style="25" width="20.18"/>
    <col collapsed="false" customWidth="true" hidden="false" outlineLevel="0" max="154" min="154" style="25" width="27.18"/>
    <col collapsed="false" customWidth="true" hidden="false" outlineLevel="0" max="155" min="155" style="25" width="20.18"/>
    <col collapsed="false" customWidth="true" hidden="false" outlineLevel="0" max="156" min="156" style="25" width="27.18"/>
    <col collapsed="false" customWidth="true" hidden="false" outlineLevel="0" max="157" min="157" style="25" width="20.18"/>
    <col collapsed="false" customWidth="true" hidden="false" outlineLevel="0" max="158" min="158" style="25" width="27.18"/>
    <col collapsed="false" customWidth="true" hidden="false" outlineLevel="0" max="159" min="159" style="25" width="20.18"/>
    <col collapsed="false" customWidth="true" hidden="false" outlineLevel="0" max="160" min="160" style="25" width="27.18"/>
    <col collapsed="false" customWidth="true" hidden="false" outlineLevel="0" max="161" min="161" style="25" width="20.18"/>
    <col collapsed="false" customWidth="true" hidden="false" outlineLevel="0" max="162" min="162" style="25" width="27.18"/>
    <col collapsed="false" customWidth="true" hidden="false" outlineLevel="0" max="163" min="163" style="25" width="20.18"/>
    <col collapsed="false" customWidth="true" hidden="false" outlineLevel="0" max="164" min="164" style="25" width="27.18"/>
    <col collapsed="false" customWidth="true" hidden="false" outlineLevel="0" max="165" min="165" style="25" width="20.18"/>
    <col collapsed="false" customWidth="true" hidden="false" outlineLevel="0" max="166" min="166" style="25" width="27.18"/>
    <col collapsed="false" customWidth="true" hidden="false" outlineLevel="0" max="167" min="167" style="25" width="20.18"/>
    <col collapsed="false" customWidth="true" hidden="false" outlineLevel="0" max="168" min="168" style="25" width="27.18"/>
    <col collapsed="false" customWidth="true" hidden="false" outlineLevel="0" max="169" min="169" style="25" width="20.18"/>
    <col collapsed="false" customWidth="true" hidden="false" outlineLevel="0" max="170" min="170" style="25" width="27.18"/>
    <col collapsed="false" customWidth="true" hidden="false" outlineLevel="0" max="171" min="171" style="25" width="20.18"/>
    <col collapsed="false" customWidth="true" hidden="false" outlineLevel="0" max="172" min="172" style="25" width="27.18"/>
    <col collapsed="false" customWidth="true" hidden="false" outlineLevel="0" max="173" min="173" style="25" width="20.18"/>
    <col collapsed="false" customWidth="true" hidden="false" outlineLevel="0" max="174" min="174" style="25" width="27.18"/>
    <col collapsed="false" customWidth="true" hidden="false" outlineLevel="0" max="175" min="175" style="25" width="20.18"/>
    <col collapsed="false" customWidth="true" hidden="false" outlineLevel="0" max="176" min="176" style="25" width="27.18"/>
    <col collapsed="false" customWidth="true" hidden="false" outlineLevel="0" max="177" min="177" style="25" width="20.18"/>
    <col collapsed="false" customWidth="true" hidden="false" outlineLevel="0" max="178" min="178" style="25" width="27.18"/>
    <col collapsed="false" customWidth="true" hidden="false" outlineLevel="0" max="179" min="179" style="25" width="20.18"/>
    <col collapsed="false" customWidth="true" hidden="false" outlineLevel="0" max="180" min="180" style="25" width="27.18"/>
    <col collapsed="false" customWidth="true" hidden="false" outlineLevel="0" max="181" min="181" style="25" width="20.18"/>
    <col collapsed="false" customWidth="true" hidden="false" outlineLevel="0" max="182" min="182" style="25" width="27.18"/>
    <col collapsed="false" customWidth="true" hidden="false" outlineLevel="0" max="183" min="183" style="25" width="20.18"/>
    <col collapsed="false" customWidth="true" hidden="false" outlineLevel="0" max="184" min="184" style="25" width="27.18"/>
    <col collapsed="false" customWidth="true" hidden="false" outlineLevel="0" max="185" min="185" style="25" width="20.18"/>
    <col collapsed="false" customWidth="true" hidden="false" outlineLevel="0" max="186" min="186" style="25" width="27.18"/>
    <col collapsed="false" customWidth="true" hidden="false" outlineLevel="0" max="187" min="187" style="25" width="20.18"/>
    <col collapsed="false" customWidth="true" hidden="false" outlineLevel="0" max="188" min="188" style="25" width="27.18"/>
    <col collapsed="false" customWidth="true" hidden="false" outlineLevel="0" max="189" min="189" style="25" width="20.18"/>
    <col collapsed="false" customWidth="true" hidden="false" outlineLevel="0" max="190" min="190" style="25" width="27.18"/>
    <col collapsed="false" customWidth="true" hidden="false" outlineLevel="0" max="191" min="191" style="25" width="20.18"/>
    <col collapsed="false" customWidth="true" hidden="false" outlineLevel="0" max="192" min="192" style="25" width="27.18"/>
    <col collapsed="false" customWidth="true" hidden="false" outlineLevel="0" max="193" min="193" style="25" width="20.18"/>
    <col collapsed="false" customWidth="true" hidden="false" outlineLevel="0" max="194" min="194" style="25" width="27.18"/>
    <col collapsed="false" customWidth="true" hidden="false" outlineLevel="0" max="195" min="195" style="25" width="20.18"/>
    <col collapsed="false" customWidth="true" hidden="false" outlineLevel="0" max="196" min="196" style="25" width="27.18"/>
    <col collapsed="false" customWidth="true" hidden="false" outlineLevel="0" max="197" min="197" style="25" width="20.18"/>
    <col collapsed="false" customWidth="true" hidden="false" outlineLevel="0" max="198" min="198" style="25" width="27.18"/>
    <col collapsed="false" customWidth="true" hidden="false" outlineLevel="0" max="199" min="199" style="25" width="20.18"/>
    <col collapsed="false" customWidth="true" hidden="false" outlineLevel="0" max="200" min="200" style="25" width="27.18"/>
    <col collapsed="false" customWidth="true" hidden="false" outlineLevel="0" max="201" min="201" style="25" width="20.18"/>
    <col collapsed="false" customWidth="true" hidden="false" outlineLevel="0" max="202" min="202" style="25" width="27.18"/>
    <col collapsed="false" customWidth="true" hidden="false" outlineLevel="0" max="203" min="203" style="25" width="20.18"/>
    <col collapsed="false" customWidth="true" hidden="false" outlineLevel="0" max="204" min="204" style="25" width="27.18"/>
    <col collapsed="false" customWidth="true" hidden="false" outlineLevel="0" max="205" min="205" style="25" width="20.18"/>
    <col collapsed="false" customWidth="true" hidden="false" outlineLevel="0" max="206" min="206" style="25" width="51.09"/>
    <col collapsed="false" customWidth="true" hidden="false" outlineLevel="0" max="207" min="207" style="25" width="20.18"/>
    <col collapsed="false" customWidth="true" hidden="false" outlineLevel="0" max="208" min="208" style="25" width="33.36"/>
    <col collapsed="false" customWidth="true" hidden="false" outlineLevel="0" max="209" min="209" style="25" width="20.18"/>
    <col collapsed="false" customWidth="true" hidden="false" outlineLevel="0" max="210" min="210" style="25" width="33.36"/>
    <col collapsed="false" customWidth="true" hidden="false" outlineLevel="0" max="211" min="211" style="25" width="20.18"/>
    <col collapsed="false" customWidth="true" hidden="false" outlineLevel="0" max="212" min="212" style="25" width="50.45"/>
    <col collapsed="false" customWidth="true" hidden="false" outlineLevel="0" max="213" min="213" style="25" width="20.18"/>
    <col collapsed="false" customWidth="true" hidden="false" outlineLevel="0" max="214" min="214" style="25" width="27.18"/>
    <col collapsed="false" customWidth="true" hidden="false" outlineLevel="0" max="215" min="215" style="25" width="20.18"/>
    <col collapsed="false" customWidth="true" hidden="false" outlineLevel="0" max="216" min="216" style="25" width="27.18"/>
    <col collapsed="false" customWidth="true" hidden="false" outlineLevel="0" max="217" min="217" style="25" width="20.18"/>
    <col collapsed="false" customWidth="true" hidden="false" outlineLevel="0" max="218" min="218" style="25" width="27.18"/>
    <col collapsed="false" customWidth="true" hidden="false" outlineLevel="0" max="219" min="219" style="25" width="20.18"/>
    <col collapsed="false" customWidth="true" hidden="false" outlineLevel="0" max="220" min="220" style="25" width="27.18"/>
    <col collapsed="false" customWidth="true" hidden="false" outlineLevel="0" max="221" min="221" style="25" width="20.18"/>
    <col collapsed="false" customWidth="true" hidden="false" outlineLevel="0" max="222" min="222" style="25" width="27.18"/>
    <col collapsed="false" customWidth="true" hidden="false" outlineLevel="0" max="223" min="223" style="25" width="20.18"/>
    <col collapsed="false" customWidth="true" hidden="false" outlineLevel="0" max="224" min="224" style="25" width="27.18"/>
    <col collapsed="false" customWidth="true" hidden="false" outlineLevel="0" max="225" min="225" style="25" width="20.18"/>
    <col collapsed="false" customWidth="true" hidden="false" outlineLevel="0" max="226" min="226" style="25" width="27.18"/>
    <col collapsed="false" customWidth="true" hidden="false" outlineLevel="0" max="227" min="227" style="25" width="20.18"/>
    <col collapsed="false" customWidth="true" hidden="false" outlineLevel="0" max="228" min="228" style="25" width="27.18"/>
    <col collapsed="false" customWidth="true" hidden="false" outlineLevel="0" max="229" min="229" style="25" width="20.18"/>
    <col collapsed="false" customWidth="true" hidden="false" outlineLevel="0" max="230" min="230" style="25" width="27.18"/>
    <col collapsed="false" customWidth="true" hidden="false" outlineLevel="0" max="231" min="231" style="25" width="20.18"/>
    <col collapsed="false" customWidth="true" hidden="false" outlineLevel="0" max="232" min="232" style="25" width="27.18"/>
    <col collapsed="false" customWidth="true" hidden="false" outlineLevel="0" max="233" min="233" style="25" width="20.18"/>
    <col collapsed="false" customWidth="true" hidden="false" outlineLevel="0" max="234" min="234" style="25" width="27.18"/>
    <col collapsed="false" customWidth="true" hidden="false" outlineLevel="0" max="235" min="235" style="25" width="20.18"/>
    <col collapsed="false" customWidth="true" hidden="false" outlineLevel="0" max="236" min="236" style="25" width="27.18"/>
    <col collapsed="false" customWidth="true" hidden="false" outlineLevel="0" max="237" min="237" style="25" width="20.18"/>
    <col collapsed="false" customWidth="true" hidden="false" outlineLevel="0" max="238" min="238" style="25" width="27.18"/>
    <col collapsed="false" customWidth="true" hidden="false" outlineLevel="0" max="239" min="239" style="25" width="20.18"/>
    <col collapsed="false" customWidth="true" hidden="false" outlineLevel="0" max="240" min="240" style="25" width="27.18"/>
    <col collapsed="false" customWidth="true" hidden="false" outlineLevel="0" max="241" min="241" style="25" width="20.18"/>
    <col collapsed="false" customWidth="true" hidden="false" outlineLevel="0" max="242" min="242" style="25" width="27.18"/>
    <col collapsed="false" customWidth="true" hidden="false" outlineLevel="0" max="243" min="243" style="25" width="20.18"/>
    <col collapsed="false" customWidth="true" hidden="false" outlineLevel="0" max="244" min="244" style="25" width="27.18"/>
    <col collapsed="false" customWidth="true" hidden="false" outlineLevel="0" max="245" min="245" style="25" width="20.18"/>
    <col collapsed="false" customWidth="true" hidden="false" outlineLevel="0" max="246" min="246" style="25" width="27.18"/>
    <col collapsed="false" customWidth="true" hidden="false" outlineLevel="0" max="247" min="247" style="25" width="20.18"/>
    <col collapsed="false" customWidth="true" hidden="false" outlineLevel="0" max="248" min="248" style="25" width="27.18"/>
    <col collapsed="false" customWidth="true" hidden="false" outlineLevel="0" max="249" min="249" style="25" width="20.18"/>
    <col collapsed="false" customWidth="true" hidden="false" outlineLevel="0" max="250" min="250" style="25" width="27.18"/>
    <col collapsed="false" customWidth="true" hidden="false" outlineLevel="0" max="251" min="251" style="25" width="20.18"/>
    <col collapsed="false" customWidth="true" hidden="false" outlineLevel="0" max="252" min="252" style="25" width="32.81"/>
    <col collapsed="false" customWidth="true" hidden="false" outlineLevel="0" max="253" min="253" style="25" width="25.91"/>
    <col collapsed="false" customWidth="false" hidden="false" outlineLevel="0" max="1024" min="254" style="25" width="15.63"/>
  </cols>
  <sheetData>
    <row r="1" customFormat="false" ht="13.5" hidden="false" customHeight="true" outlineLevel="0" collapsed="false">
      <c r="C1" s="23" t="n">
        <f aca="false">SUM(C3:C1048576)</f>
        <v>129131787.9958</v>
      </c>
      <c r="D1" s="25" t="n">
        <f aca="false">SUM(D3:D1048576)</f>
        <v>0</v>
      </c>
    </row>
    <row r="3" customFormat="false" ht="13.5" hidden="false" customHeight="true" outlineLevel="0" collapsed="false">
      <c r="A3" s="96"/>
      <c r="B3" s="97" t="s">
        <v>2494</v>
      </c>
      <c r="C3" s="98"/>
    </row>
    <row r="4" customFormat="false" ht="13.5" hidden="false" customHeight="true" outlineLevel="0" collapsed="false">
      <c r="A4" s="99" t="s">
        <v>8</v>
      </c>
      <c r="B4" s="100" t="s">
        <v>2495</v>
      </c>
      <c r="C4" s="101" t="s">
        <v>2496</v>
      </c>
    </row>
    <row r="5" customFormat="false" ht="13.5" hidden="false" customHeight="true" outlineLevel="0" collapsed="false">
      <c r="A5" s="102" t="s">
        <v>29</v>
      </c>
      <c r="B5" s="103" t="n">
        <v>671414.4</v>
      </c>
      <c r="C5" s="104" t="n">
        <v>571782.6</v>
      </c>
    </row>
    <row r="6" customFormat="false" ht="13.5" hidden="false" customHeight="true" outlineLevel="0" collapsed="false">
      <c r="A6" s="105" t="s">
        <v>184</v>
      </c>
      <c r="B6" s="106" t="n">
        <v>0</v>
      </c>
      <c r="C6" s="107" t="n">
        <v>10560</v>
      </c>
    </row>
    <row r="7" customFormat="false" ht="13.5" hidden="false" customHeight="true" outlineLevel="0" collapsed="false">
      <c r="A7" s="105" t="s">
        <v>192</v>
      </c>
      <c r="B7" s="106" t="n">
        <v>4189997.68</v>
      </c>
      <c r="C7" s="107" t="n">
        <v>1123123.71</v>
      </c>
    </row>
    <row r="8" customFormat="false" ht="13.5" hidden="false" customHeight="true" outlineLevel="0" collapsed="false">
      <c r="A8" s="105" t="s">
        <v>342</v>
      </c>
      <c r="B8" s="106" t="n">
        <v>16261774.4601</v>
      </c>
      <c r="C8" s="107" t="n">
        <v>363725.54</v>
      </c>
    </row>
    <row r="9" customFormat="false" ht="13.5" hidden="false" customHeight="true" outlineLevel="0" collapsed="false">
      <c r="A9" s="105" t="s">
        <v>487</v>
      </c>
      <c r="B9" s="106" t="n">
        <v>3445943.5488</v>
      </c>
      <c r="C9" s="107" t="n">
        <v>534542.3612</v>
      </c>
    </row>
    <row r="10" customFormat="false" ht="13.5" hidden="false" customHeight="true" outlineLevel="0" collapsed="false">
      <c r="A10" s="105" t="s">
        <v>641</v>
      </c>
      <c r="B10" s="106" t="n">
        <v>2567274.89</v>
      </c>
      <c r="C10" s="107" t="n">
        <v>398502.4928</v>
      </c>
    </row>
    <row r="11" customFormat="false" ht="13.5" hidden="false" customHeight="true" outlineLevel="0" collapsed="false">
      <c r="A11" s="105" t="s">
        <v>739</v>
      </c>
      <c r="B11" s="106" t="n">
        <v>10787165.9137</v>
      </c>
      <c r="C11" s="107" t="n">
        <v>576161.9063</v>
      </c>
    </row>
    <row r="12" customFormat="false" ht="13.5" hidden="false" customHeight="true" outlineLevel="0" collapsed="false">
      <c r="A12" s="105" t="s">
        <v>880</v>
      </c>
      <c r="B12" s="106" t="n">
        <v>92400</v>
      </c>
      <c r="C12" s="107" t="n">
        <v>601270.8476</v>
      </c>
    </row>
    <row r="13" customFormat="false" ht="13.5" hidden="false" customHeight="true" outlineLevel="0" collapsed="false">
      <c r="A13" s="105" t="s">
        <v>988</v>
      </c>
      <c r="B13" s="106" t="n">
        <v>789705.8</v>
      </c>
      <c r="C13" s="107" t="n">
        <v>313500</v>
      </c>
    </row>
    <row r="14" customFormat="false" ht="13.5" hidden="false" customHeight="true" outlineLevel="0" collapsed="false">
      <c r="A14" s="105" t="s">
        <v>1018</v>
      </c>
      <c r="B14" s="106" t="n">
        <v>0</v>
      </c>
      <c r="C14" s="107" t="n">
        <v>705464.17</v>
      </c>
    </row>
    <row r="15" customFormat="false" ht="13.5" hidden="false" customHeight="true" outlineLevel="0" collapsed="false">
      <c r="A15" s="105" t="s">
        <v>1131</v>
      </c>
      <c r="B15" s="106" t="n">
        <v>4399686.58</v>
      </c>
      <c r="C15" s="107" t="n">
        <v>26491166.32</v>
      </c>
    </row>
    <row r="16" customFormat="false" ht="13.5" hidden="false" customHeight="true" outlineLevel="0" collapsed="false">
      <c r="A16" s="105" t="s">
        <v>1253</v>
      </c>
      <c r="B16" s="106" t="n">
        <v>2022581.79</v>
      </c>
      <c r="C16" s="107" t="n">
        <v>15452528.21</v>
      </c>
    </row>
    <row r="17" customFormat="false" ht="13.5" hidden="false" customHeight="true" outlineLevel="0" collapsed="false">
      <c r="A17" s="105" t="s">
        <v>1381</v>
      </c>
      <c r="B17" s="106" t="n">
        <v>342502.97</v>
      </c>
      <c r="C17" s="107" t="n">
        <v>1659016.41</v>
      </c>
    </row>
    <row r="18" customFormat="false" ht="13.5" hidden="false" customHeight="true" outlineLevel="0" collapsed="false">
      <c r="A18" s="105" t="s">
        <v>1424</v>
      </c>
      <c r="B18" s="106" t="n">
        <v>0</v>
      </c>
      <c r="C18" s="107" t="n">
        <v>1104268.22</v>
      </c>
    </row>
    <row r="19" customFormat="false" ht="13.5" hidden="false" customHeight="true" outlineLevel="0" collapsed="false">
      <c r="A19" s="105" t="s">
        <v>1495</v>
      </c>
      <c r="B19" s="106" t="n">
        <v>724400.53</v>
      </c>
      <c r="C19" s="107" t="n">
        <v>2303162.11</v>
      </c>
    </row>
    <row r="20" customFormat="false" ht="13.5" hidden="false" customHeight="true" outlineLevel="0" collapsed="false">
      <c r="A20" s="105" t="s">
        <v>1636</v>
      </c>
      <c r="B20" s="106" t="n">
        <v>829248.04</v>
      </c>
      <c r="C20" s="107" t="n">
        <v>3787751.96</v>
      </c>
    </row>
    <row r="21" customFormat="false" ht="13.5" hidden="false" customHeight="true" outlineLevel="0" collapsed="false">
      <c r="A21" s="105" t="s">
        <v>1765</v>
      </c>
      <c r="B21" s="106" t="n">
        <v>15811.55</v>
      </c>
      <c r="C21" s="107" t="n">
        <v>92851.55</v>
      </c>
    </row>
    <row r="22" customFormat="false" ht="13.5" hidden="false" customHeight="true" outlineLevel="0" collapsed="false">
      <c r="A22" s="105" t="s">
        <v>1817</v>
      </c>
      <c r="B22" s="106" t="n">
        <v>29475000</v>
      </c>
      <c r="C22" s="107" t="n">
        <v>6009236.13</v>
      </c>
    </row>
    <row r="23" customFormat="false" ht="13.5" hidden="false" customHeight="true" outlineLevel="0" collapsed="false">
      <c r="A23" s="105" t="s">
        <v>1920</v>
      </c>
      <c r="B23" s="108" t="n">
        <v>12007801.53</v>
      </c>
      <c r="C23" s="109" t="n">
        <v>2467279.46</v>
      </c>
    </row>
    <row r="24" customFormat="false" ht="13.5" hidden="false" customHeight="true" outlineLevel="0" collapsed="false">
      <c r="A24" s="110" t="s">
        <v>2497</v>
      </c>
      <c r="B24" s="111" t="n">
        <v>88622709.6826</v>
      </c>
      <c r="C24" s="112" t="n">
        <v>64565893.9979</v>
      </c>
    </row>
  </sheetData>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424"/>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ColWidth="15.65234375" defaultRowHeight="13.5" zeroHeight="false" outlineLevelRow="0" outlineLevelCol="0"/>
  <cols>
    <col collapsed="false" customWidth="false" hidden="false" outlineLevel="0" max="2" min="1" style="25" width="15.63"/>
    <col collapsed="false" customWidth="false" hidden="false" outlineLevel="0" max="4" min="3" style="23" width="15.63"/>
    <col collapsed="false" customWidth="false" hidden="false" outlineLevel="0" max="1024" min="5" style="25" width="15.63"/>
  </cols>
  <sheetData>
    <row r="1" customFormat="false" ht="13.5" hidden="false" customHeight="true" outlineLevel="0" collapsed="false">
      <c r="A1" s="113" t="n">
        <f aca="false">763.1-SUM(B1:J1)</f>
        <v>47</v>
      </c>
      <c r="B1" s="113" t="n">
        <v>445.1</v>
      </c>
      <c r="C1" s="113" t="n">
        <v>50</v>
      </c>
      <c r="D1" s="113" t="n">
        <v>50</v>
      </c>
      <c r="E1" s="113" t="n">
        <v>20</v>
      </c>
      <c r="F1" s="113" t="n">
        <v>46</v>
      </c>
      <c r="G1" s="113" t="n">
        <v>20</v>
      </c>
      <c r="H1" s="113" t="n">
        <v>55</v>
      </c>
      <c r="I1" s="113" t="n">
        <v>30</v>
      </c>
      <c r="J1" s="113"/>
      <c r="L1" s="25" t="str">
        <f aca="false">_xlfn.TEXTJOIN("|",TRUE(),A1:J1)</f>
        <v>47|445,1|50|50|20|46|20|55|30</v>
      </c>
    </row>
    <row r="2" customFormat="false" ht="13.5" hidden="false" customHeight="true" outlineLevel="0" collapsed="false">
      <c r="A2" s="25" t="s">
        <v>12</v>
      </c>
      <c r="B2" s="25" t="s">
        <v>13</v>
      </c>
      <c r="C2" s="23" t="s">
        <v>9</v>
      </c>
      <c r="D2" s="23" t="s">
        <v>10</v>
      </c>
      <c r="E2" s="25" t="s">
        <v>23</v>
      </c>
      <c r="F2" s="25" t="s">
        <v>24</v>
      </c>
      <c r="G2" s="25" t="s">
        <v>25</v>
      </c>
      <c r="H2" s="25" t="s">
        <v>26</v>
      </c>
      <c r="I2" s="25" t="s">
        <v>27</v>
      </c>
      <c r="J2" s="25" t="s">
        <v>28</v>
      </c>
    </row>
    <row r="3" customFormat="false" ht="13.5" hidden="false" customHeight="true" outlineLevel="0" collapsed="false">
      <c r="A3" s="25" t="s">
        <v>30</v>
      </c>
      <c r="B3" s="25" t="s">
        <v>31</v>
      </c>
      <c r="C3" s="23" t="n">
        <v>13000</v>
      </c>
      <c r="D3" s="23" t="n">
        <v>13000</v>
      </c>
      <c r="E3" s="25" t="s">
        <v>41</v>
      </c>
      <c r="F3" s="25" t="s">
        <v>42</v>
      </c>
      <c r="G3" s="45" t="s">
        <v>43</v>
      </c>
      <c r="H3" s="45" t="s">
        <v>44</v>
      </c>
      <c r="I3" s="114" t="n">
        <v>45688</v>
      </c>
      <c r="J3" s="45" t="s">
        <v>2051</v>
      </c>
      <c r="K3" s="45"/>
      <c r="L3" s="45"/>
    </row>
    <row r="4" customFormat="false" ht="13.5" hidden="false" customHeight="true" outlineLevel="0" collapsed="false">
      <c r="A4" s="25" t="s">
        <v>45</v>
      </c>
      <c r="B4" s="25" t="s">
        <v>46</v>
      </c>
      <c r="C4" s="23" t="n">
        <v>8499.98</v>
      </c>
      <c r="D4" s="23" t="n">
        <v>0.02</v>
      </c>
      <c r="E4" s="25" t="s">
        <v>41</v>
      </c>
      <c r="F4" s="25" t="s">
        <v>52</v>
      </c>
      <c r="G4" s="45" t="s">
        <v>43</v>
      </c>
      <c r="H4" s="45" t="s">
        <v>44</v>
      </c>
      <c r="I4" s="114" t="n">
        <v>45688</v>
      </c>
      <c r="J4" s="45" t="s">
        <v>2052</v>
      </c>
      <c r="K4" s="45"/>
      <c r="L4" s="45"/>
    </row>
    <row r="5" customFormat="false" ht="13.5" hidden="false" customHeight="true" outlineLevel="0" collapsed="false">
      <c r="A5" s="25" t="s">
        <v>53</v>
      </c>
      <c r="B5" s="25" t="s">
        <v>31</v>
      </c>
      <c r="C5" s="23" t="n">
        <v>159999.99</v>
      </c>
      <c r="D5" s="23" t="n">
        <v>0.01</v>
      </c>
      <c r="E5" s="25" t="s">
        <v>41</v>
      </c>
      <c r="F5" s="25" t="s">
        <v>61</v>
      </c>
      <c r="G5" s="45" t="s">
        <v>43</v>
      </c>
      <c r="H5" s="45" t="s">
        <v>44</v>
      </c>
      <c r="I5" s="114" t="n">
        <v>45688</v>
      </c>
      <c r="J5" s="45" t="s">
        <v>2053</v>
      </c>
      <c r="K5" s="45"/>
      <c r="L5" s="45"/>
    </row>
    <row r="6" customFormat="false" ht="13.5" hidden="false" customHeight="true" outlineLevel="0" collapsed="false">
      <c r="A6" s="25" t="s">
        <v>53</v>
      </c>
      <c r="B6" s="25" t="s">
        <v>31</v>
      </c>
      <c r="C6" s="23" t="n">
        <v>99999.99</v>
      </c>
      <c r="D6" s="23" t="n">
        <v>0.01</v>
      </c>
      <c r="E6" s="25" t="s">
        <v>41</v>
      </c>
      <c r="F6" s="25" t="s">
        <v>61</v>
      </c>
      <c r="G6" s="45" t="s">
        <v>43</v>
      </c>
      <c r="H6" s="45" t="s">
        <v>44</v>
      </c>
      <c r="I6" s="114" t="n">
        <v>45688</v>
      </c>
      <c r="J6" s="45" t="s">
        <v>2054</v>
      </c>
      <c r="K6" s="45"/>
      <c r="L6" s="45"/>
    </row>
    <row r="7" customFormat="false" ht="13.5" hidden="false" customHeight="true" outlineLevel="0" collapsed="false">
      <c r="A7" s="25" t="s">
        <v>67</v>
      </c>
      <c r="B7" s="25" t="s">
        <v>31</v>
      </c>
      <c r="C7" s="23" t="n">
        <v>0</v>
      </c>
      <c r="D7" s="23" t="n">
        <v>248203</v>
      </c>
      <c r="E7" s="25" t="s">
        <v>41</v>
      </c>
      <c r="F7" s="25" t="s">
        <v>75</v>
      </c>
      <c r="G7" s="45" t="s">
        <v>43</v>
      </c>
      <c r="H7" s="45" t="s">
        <v>44</v>
      </c>
      <c r="I7" s="114" t="n">
        <v>45688</v>
      </c>
      <c r="J7" s="45" t="s">
        <v>2055</v>
      </c>
      <c r="K7" s="45"/>
      <c r="L7" s="45"/>
    </row>
    <row r="8" customFormat="false" ht="13.5" hidden="false" customHeight="true" outlineLevel="0" collapsed="false">
      <c r="A8" s="25" t="s">
        <v>67</v>
      </c>
      <c r="B8" s="25" t="s">
        <v>31</v>
      </c>
      <c r="C8" s="23" t="n">
        <v>78400</v>
      </c>
      <c r="D8" s="23" t="n">
        <v>26797</v>
      </c>
      <c r="E8" s="25" t="s">
        <v>41</v>
      </c>
      <c r="F8" s="25" t="s">
        <v>75</v>
      </c>
      <c r="G8" s="45" t="s">
        <v>76</v>
      </c>
      <c r="H8" s="45" t="s">
        <v>44</v>
      </c>
      <c r="I8" s="114" t="n">
        <v>45688</v>
      </c>
      <c r="J8" s="45" t="s">
        <v>2056</v>
      </c>
      <c r="K8" s="45"/>
      <c r="L8" s="45"/>
    </row>
    <row r="9" customFormat="false" ht="13.5" hidden="false" customHeight="true" outlineLevel="0" collapsed="false">
      <c r="A9" s="25" t="s">
        <v>67</v>
      </c>
      <c r="B9" s="25" t="s">
        <v>31</v>
      </c>
      <c r="C9" s="23" t="n">
        <v>26796.99</v>
      </c>
      <c r="D9" s="23" t="n">
        <v>0.01</v>
      </c>
      <c r="E9" s="25" t="s">
        <v>41</v>
      </c>
      <c r="F9" s="25" t="s">
        <v>75</v>
      </c>
      <c r="G9" s="45" t="s">
        <v>43</v>
      </c>
      <c r="H9" s="45" t="s">
        <v>44</v>
      </c>
      <c r="I9" s="114" t="n">
        <v>45688</v>
      </c>
      <c r="J9" s="45" t="s">
        <v>2057</v>
      </c>
      <c r="K9" s="45"/>
      <c r="L9" s="45"/>
    </row>
    <row r="10" customFormat="false" ht="13.5" hidden="false" customHeight="true" outlineLevel="0" collapsed="false">
      <c r="A10" s="25" t="s">
        <v>80</v>
      </c>
      <c r="B10" s="25" t="s">
        <v>81</v>
      </c>
      <c r="C10" s="23" t="n">
        <v>15000</v>
      </c>
      <c r="D10" s="23" t="n">
        <v>15000</v>
      </c>
      <c r="E10" s="25" t="s">
        <v>41</v>
      </c>
      <c r="F10" s="25" t="s">
        <v>88</v>
      </c>
      <c r="G10" s="45" t="s">
        <v>43</v>
      </c>
      <c r="H10" s="45" t="s">
        <v>44</v>
      </c>
      <c r="I10" s="114" t="n">
        <v>45688</v>
      </c>
      <c r="J10" s="45" t="s">
        <v>2058</v>
      </c>
      <c r="K10" s="45"/>
      <c r="L10" s="45"/>
    </row>
    <row r="11" customFormat="false" ht="13.5" hidden="false" customHeight="true" outlineLevel="0" collapsed="false">
      <c r="A11" s="25" t="s">
        <v>89</v>
      </c>
      <c r="B11" s="25" t="s">
        <v>46</v>
      </c>
      <c r="C11" s="23" t="n">
        <v>1000</v>
      </c>
      <c r="D11" s="23" t="n">
        <v>0</v>
      </c>
      <c r="E11" s="25" t="s">
        <v>41</v>
      </c>
      <c r="F11" s="25" t="s">
        <v>88</v>
      </c>
      <c r="G11" s="45" t="s">
        <v>43</v>
      </c>
      <c r="H11" s="45" t="s">
        <v>44</v>
      </c>
      <c r="I11" s="114" t="n">
        <v>45688</v>
      </c>
      <c r="J11" s="45" t="s">
        <v>2059</v>
      </c>
      <c r="K11" s="45"/>
      <c r="L11" s="45"/>
    </row>
    <row r="12" customFormat="false" ht="13.5" hidden="false" customHeight="true" outlineLevel="0" collapsed="false">
      <c r="A12" s="25" t="s">
        <v>96</v>
      </c>
      <c r="B12" s="25" t="s">
        <v>31</v>
      </c>
      <c r="C12" s="23" t="n">
        <v>13000</v>
      </c>
      <c r="D12" s="23" t="n">
        <v>13000</v>
      </c>
      <c r="E12" s="25" t="s">
        <v>41</v>
      </c>
      <c r="F12" s="25" t="s">
        <v>105</v>
      </c>
      <c r="G12" s="45" t="s">
        <v>43</v>
      </c>
      <c r="H12" s="45" t="s">
        <v>44</v>
      </c>
      <c r="I12" s="114" t="n">
        <v>45747</v>
      </c>
      <c r="J12" s="45" t="s">
        <v>2060</v>
      </c>
      <c r="K12" s="45"/>
      <c r="L12" s="45"/>
    </row>
    <row r="13" customFormat="false" ht="13.5" hidden="false" customHeight="true" outlineLevel="0" collapsed="false">
      <c r="A13" s="25" t="s">
        <v>106</v>
      </c>
      <c r="B13" s="25" t="s">
        <v>46</v>
      </c>
      <c r="C13" s="23" t="n">
        <v>0</v>
      </c>
      <c r="D13" s="23" t="n">
        <v>6000</v>
      </c>
      <c r="E13" s="25" t="s">
        <v>41</v>
      </c>
      <c r="F13" s="25" t="s">
        <v>112</v>
      </c>
      <c r="G13" s="45" t="s">
        <v>43</v>
      </c>
      <c r="H13" s="45" t="s">
        <v>44</v>
      </c>
      <c r="I13" s="114" t="n">
        <v>45747</v>
      </c>
      <c r="J13" s="45" t="s">
        <v>2061</v>
      </c>
      <c r="K13" s="45"/>
      <c r="L13" s="45"/>
    </row>
    <row r="14" customFormat="false" ht="13.5" hidden="false" customHeight="true" outlineLevel="0" collapsed="false">
      <c r="A14" s="25" t="s">
        <v>113</v>
      </c>
      <c r="B14" s="25" t="s">
        <v>46</v>
      </c>
      <c r="C14" s="23" t="n">
        <v>0</v>
      </c>
      <c r="D14" s="23" t="n">
        <v>10000</v>
      </c>
      <c r="E14" s="25" t="s">
        <v>41</v>
      </c>
      <c r="F14" s="25" t="s">
        <v>112</v>
      </c>
      <c r="G14" s="45" t="s">
        <v>43</v>
      </c>
      <c r="H14" s="45" t="s">
        <v>44</v>
      </c>
      <c r="I14" s="114" t="n">
        <v>45747</v>
      </c>
      <c r="J14" s="45" t="s">
        <v>2062</v>
      </c>
      <c r="K14" s="45"/>
      <c r="L14" s="45"/>
    </row>
    <row r="15" customFormat="false" ht="13.5" hidden="false" customHeight="true" outlineLevel="0" collapsed="false">
      <c r="A15" s="25" t="s">
        <v>119</v>
      </c>
      <c r="B15" s="25" t="s">
        <v>46</v>
      </c>
      <c r="C15" s="23" t="n">
        <v>30000</v>
      </c>
      <c r="D15" s="23" t="n">
        <v>30000</v>
      </c>
      <c r="E15" s="25" t="s">
        <v>41</v>
      </c>
      <c r="F15" s="25" t="s">
        <v>112</v>
      </c>
      <c r="G15" s="45" t="s">
        <v>43</v>
      </c>
      <c r="H15" s="45" t="s">
        <v>44</v>
      </c>
      <c r="I15" s="114" t="n">
        <v>45747</v>
      </c>
      <c r="J15" s="45" t="s">
        <v>2063</v>
      </c>
      <c r="K15" s="45"/>
      <c r="L15" s="45"/>
    </row>
    <row r="16" customFormat="false" ht="13.5" hidden="false" customHeight="true" outlineLevel="0" collapsed="false">
      <c r="A16" s="25" t="s">
        <v>125</v>
      </c>
      <c r="B16" s="25" t="s">
        <v>46</v>
      </c>
      <c r="C16" s="23" t="n">
        <v>4500</v>
      </c>
      <c r="D16" s="23" t="n">
        <v>3000</v>
      </c>
      <c r="E16" s="25" t="s">
        <v>41</v>
      </c>
      <c r="F16" s="25" t="s">
        <v>112</v>
      </c>
      <c r="G16" s="45" t="s">
        <v>43</v>
      </c>
      <c r="H16" s="45" t="s">
        <v>44</v>
      </c>
      <c r="I16" s="114" t="n">
        <v>45747</v>
      </c>
      <c r="J16" s="45" t="s">
        <v>2064</v>
      </c>
      <c r="K16" s="45"/>
      <c r="L16" s="45"/>
    </row>
    <row r="17" customFormat="false" ht="13.5" hidden="false" customHeight="true" outlineLevel="0" collapsed="false">
      <c r="A17" s="25" t="s">
        <v>131</v>
      </c>
      <c r="B17" s="25" t="s">
        <v>31</v>
      </c>
      <c r="C17" s="23" t="n">
        <v>0</v>
      </c>
      <c r="D17" s="23" t="n">
        <v>150000</v>
      </c>
      <c r="E17" s="25" t="s">
        <v>41</v>
      </c>
      <c r="F17" s="25" t="s">
        <v>112</v>
      </c>
      <c r="G17" s="45" t="s">
        <v>43</v>
      </c>
      <c r="H17" s="45" t="s">
        <v>136</v>
      </c>
      <c r="I17" s="114" t="n">
        <v>45747</v>
      </c>
      <c r="J17" s="45" t="s">
        <v>2065</v>
      </c>
    </row>
    <row r="18" customFormat="false" ht="13.5" hidden="false" customHeight="true" outlineLevel="0" collapsed="false">
      <c r="A18" s="25" t="s">
        <v>137</v>
      </c>
      <c r="B18" s="25" t="s">
        <v>46</v>
      </c>
      <c r="C18" s="23" t="n">
        <v>5000</v>
      </c>
      <c r="D18" s="23" t="n">
        <v>0</v>
      </c>
      <c r="E18" s="25" t="s">
        <v>41</v>
      </c>
      <c r="F18" s="25" t="s">
        <v>112</v>
      </c>
      <c r="G18" s="45" t="s">
        <v>43</v>
      </c>
      <c r="H18" s="45" t="s">
        <v>44</v>
      </c>
      <c r="I18" s="114" t="n">
        <v>45747</v>
      </c>
      <c r="J18" s="45" t="s">
        <v>2066</v>
      </c>
    </row>
    <row r="19" customFormat="false" ht="13.5" hidden="false" customHeight="true" outlineLevel="0" collapsed="false">
      <c r="A19" s="25" t="s">
        <v>143</v>
      </c>
      <c r="B19" s="25" t="s">
        <v>144</v>
      </c>
      <c r="C19" s="23" t="n">
        <v>14999</v>
      </c>
      <c r="D19" s="23" t="n">
        <v>1</v>
      </c>
      <c r="E19" s="25" t="s">
        <v>41</v>
      </c>
      <c r="F19" s="25" t="s">
        <v>150</v>
      </c>
      <c r="G19" s="45" t="s">
        <v>43</v>
      </c>
      <c r="H19" s="45" t="s">
        <v>44</v>
      </c>
      <c r="I19" s="114" t="n">
        <v>45747</v>
      </c>
      <c r="J19" s="45" t="s">
        <v>2067</v>
      </c>
    </row>
    <row r="20" customFormat="false" ht="13.5" hidden="false" customHeight="true" outlineLevel="0" collapsed="false">
      <c r="A20" s="25" t="s">
        <v>151</v>
      </c>
      <c r="B20" s="25" t="s">
        <v>81</v>
      </c>
      <c r="C20" s="23" t="n">
        <v>0</v>
      </c>
      <c r="D20" s="23" t="n">
        <v>15000</v>
      </c>
      <c r="E20" s="25" t="s">
        <v>41</v>
      </c>
      <c r="F20" s="25" t="s">
        <v>157</v>
      </c>
      <c r="G20" s="45" t="s">
        <v>43</v>
      </c>
      <c r="H20" s="45" t="s">
        <v>44</v>
      </c>
      <c r="I20" s="114" t="n">
        <v>45747</v>
      </c>
      <c r="J20" s="45" t="s">
        <v>2068</v>
      </c>
    </row>
    <row r="21" customFormat="false" ht="13.5" hidden="false" customHeight="true" outlineLevel="0" collapsed="false">
      <c r="A21" s="25" t="s">
        <v>158</v>
      </c>
      <c r="B21" s="25" t="s">
        <v>81</v>
      </c>
      <c r="C21" s="23" t="n">
        <v>5000</v>
      </c>
      <c r="D21" s="23" t="n">
        <v>2000</v>
      </c>
      <c r="E21" s="25" t="s">
        <v>41</v>
      </c>
      <c r="F21" s="25" t="s">
        <v>88</v>
      </c>
      <c r="G21" s="45" t="s">
        <v>43</v>
      </c>
      <c r="H21" s="45" t="s">
        <v>44</v>
      </c>
      <c r="I21" s="114" t="n">
        <v>45688</v>
      </c>
      <c r="J21" s="45" t="s">
        <v>2069</v>
      </c>
    </row>
    <row r="22" customFormat="false" ht="13.5" hidden="false" customHeight="true" outlineLevel="0" collapsed="false">
      <c r="A22" s="25" t="s">
        <v>162</v>
      </c>
      <c r="B22" s="25" t="s">
        <v>163</v>
      </c>
      <c r="C22" s="23" t="n">
        <v>75218.46</v>
      </c>
      <c r="D22" s="23" t="n">
        <v>12781.54</v>
      </c>
      <c r="E22" s="25" t="s">
        <v>41</v>
      </c>
      <c r="F22" s="25" t="s">
        <v>170</v>
      </c>
      <c r="G22" s="45" t="s">
        <v>43</v>
      </c>
      <c r="H22" s="45" t="s">
        <v>44</v>
      </c>
      <c r="I22" s="114" t="n">
        <v>45688</v>
      </c>
      <c r="J22" s="45" t="s">
        <v>2070</v>
      </c>
    </row>
    <row r="23" customFormat="false" ht="13.5" hidden="false" customHeight="true" outlineLevel="0" collapsed="false">
      <c r="A23" s="25" t="s">
        <v>162</v>
      </c>
      <c r="B23" s="25" t="s">
        <v>163</v>
      </c>
      <c r="C23" s="23" t="n">
        <v>10000</v>
      </c>
      <c r="D23" s="23" t="n">
        <v>10000</v>
      </c>
      <c r="E23" s="25" t="s">
        <v>41</v>
      </c>
      <c r="F23" s="25" t="s">
        <v>170</v>
      </c>
      <c r="G23" s="45" t="s">
        <v>43</v>
      </c>
      <c r="H23" s="45" t="s">
        <v>44</v>
      </c>
      <c r="I23" s="114" t="n">
        <v>45688</v>
      </c>
      <c r="J23" s="45" t="s">
        <v>2071</v>
      </c>
    </row>
    <row r="24" customFormat="false" ht="13.5" hidden="false" customHeight="true" outlineLevel="0" collapsed="false">
      <c r="A24" s="25" t="s">
        <v>162</v>
      </c>
      <c r="B24" s="25" t="s">
        <v>163</v>
      </c>
      <c r="C24" s="23" t="n">
        <v>2000</v>
      </c>
      <c r="D24" s="23" t="n">
        <v>3000</v>
      </c>
      <c r="E24" s="25" t="s">
        <v>41</v>
      </c>
      <c r="F24" s="25" t="s">
        <v>170</v>
      </c>
      <c r="G24" s="45" t="s">
        <v>43</v>
      </c>
      <c r="H24" s="45" t="s">
        <v>44</v>
      </c>
      <c r="I24" s="114" t="n">
        <v>45688</v>
      </c>
      <c r="J24" s="45" t="s">
        <v>2072</v>
      </c>
    </row>
    <row r="25" customFormat="false" ht="13.5" hidden="false" customHeight="true" outlineLevel="0" collapsed="false">
      <c r="A25" s="25" t="s">
        <v>162</v>
      </c>
      <c r="B25" s="25" t="s">
        <v>163</v>
      </c>
      <c r="C25" s="23" t="n">
        <v>39999.99</v>
      </c>
      <c r="D25" s="23" t="n">
        <v>0.01</v>
      </c>
      <c r="E25" s="25" t="s">
        <v>41</v>
      </c>
      <c r="F25" s="25" t="s">
        <v>170</v>
      </c>
      <c r="G25" s="45" t="s">
        <v>43</v>
      </c>
      <c r="H25" s="45" t="s">
        <v>44</v>
      </c>
      <c r="I25" s="114" t="n">
        <v>45688</v>
      </c>
      <c r="J25" s="45" t="s">
        <v>2073</v>
      </c>
    </row>
    <row r="26" customFormat="false" ht="13.5" hidden="false" customHeight="true" outlineLevel="0" collapsed="false">
      <c r="A26" s="25" t="s">
        <v>178</v>
      </c>
      <c r="B26" s="25" t="s">
        <v>179</v>
      </c>
      <c r="C26" s="23" t="n">
        <v>7000</v>
      </c>
      <c r="D26" s="23" t="n">
        <v>8000</v>
      </c>
      <c r="E26" s="25" t="s">
        <v>41</v>
      </c>
      <c r="F26" s="25" t="s">
        <v>182</v>
      </c>
      <c r="G26" s="45" t="s">
        <v>43</v>
      </c>
      <c r="H26" s="45" t="s">
        <v>44</v>
      </c>
      <c r="I26" s="114" t="n">
        <v>45688</v>
      </c>
      <c r="J26" s="45" t="s">
        <v>2074</v>
      </c>
    </row>
    <row r="27" customFormat="false" ht="13.5" hidden="false" customHeight="true" outlineLevel="0" collapsed="false">
      <c r="A27" s="25" t="s">
        <v>178</v>
      </c>
      <c r="B27" s="25" t="s">
        <v>179</v>
      </c>
      <c r="C27" s="23" t="n">
        <v>62000</v>
      </c>
      <c r="D27" s="23" t="n">
        <v>6000</v>
      </c>
      <c r="E27" s="25" t="s">
        <v>41</v>
      </c>
      <c r="F27" s="25" t="s">
        <v>182</v>
      </c>
      <c r="G27" s="45" t="s">
        <v>43</v>
      </c>
      <c r="H27" s="45" t="s">
        <v>44</v>
      </c>
      <c r="I27" s="114" t="n">
        <v>45688</v>
      </c>
      <c r="J27" s="45" t="s">
        <v>2075</v>
      </c>
    </row>
    <row r="28" customFormat="false" ht="13.5" hidden="false" customHeight="true" outlineLevel="0" collapsed="false">
      <c r="A28" s="25" t="s">
        <v>185</v>
      </c>
      <c r="B28" s="25" t="s">
        <v>163</v>
      </c>
      <c r="C28" s="23" t="n">
        <v>0</v>
      </c>
      <c r="D28" s="23" t="n">
        <v>5560</v>
      </c>
      <c r="E28" s="25" t="s">
        <v>41</v>
      </c>
      <c r="F28" s="25" t="s">
        <v>191</v>
      </c>
      <c r="G28" s="45" t="s">
        <v>43</v>
      </c>
      <c r="H28" s="45" t="s">
        <v>44</v>
      </c>
      <c r="I28" s="114" t="n">
        <v>45747</v>
      </c>
      <c r="J28" s="45" t="s">
        <v>2077</v>
      </c>
    </row>
    <row r="29" customFormat="false" ht="13.5" hidden="false" customHeight="true" outlineLevel="0" collapsed="false">
      <c r="A29" s="25" t="s">
        <v>185</v>
      </c>
      <c r="B29" s="25" t="s">
        <v>179</v>
      </c>
      <c r="C29" s="23" t="n">
        <v>0</v>
      </c>
      <c r="D29" s="23" t="n">
        <v>5000</v>
      </c>
      <c r="E29" s="25" t="s">
        <v>41</v>
      </c>
      <c r="F29" s="25" t="s">
        <v>191</v>
      </c>
      <c r="G29" s="45" t="s">
        <v>43</v>
      </c>
      <c r="H29" s="45" t="s">
        <v>44</v>
      </c>
      <c r="I29" s="114" t="n">
        <v>45747</v>
      </c>
      <c r="J29" s="45" t="s">
        <v>2078</v>
      </c>
    </row>
    <row r="30" customFormat="false" ht="13.5" hidden="false" customHeight="true" outlineLevel="0" collapsed="false">
      <c r="A30" s="25" t="s">
        <v>193</v>
      </c>
      <c r="B30" s="25" t="s">
        <v>194</v>
      </c>
      <c r="C30" s="23" t="n">
        <v>46865.54</v>
      </c>
      <c r="D30" s="23" t="n">
        <v>163134.46</v>
      </c>
      <c r="E30" s="25" t="s">
        <v>41</v>
      </c>
      <c r="F30" s="25" t="s">
        <v>204</v>
      </c>
      <c r="G30" s="45" t="s">
        <v>43</v>
      </c>
      <c r="H30" s="45" t="s">
        <v>44</v>
      </c>
      <c r="I30" s="114" t="n">
        <v>45659</v>
      </c>
      <c r="J30" s="45" t="s">
        <v>2079</v>
      </c>
    </row>
    <row r="31" customFormat="false" ht="13.5" hidden="false" customHeight="true" outlineLevel="0" collapsed="false">
      <c r="A31" s="25" t="s">
        <v>193</v>
      </c>
      <c r="B31" s="25" t="s">
        <v>163</v>
      </c>
      <c r="C31" s="23" t="n">
        <v>0</v>
      </c>
      <c r="D31" s="23" t="n">
        <v>30000</v>
      </c>
      <c r="E31" s="25" t="s">
        <v>41</v>
      </c>
      <c r="F31" s="25" t="s">
        <v>204</v>
      </c>
      <c r="G31" s="45" t="s">
        <v>43</v>
      </c>
      <c r="H31" s="45" t="s">
        <v>44</v>
      </c>
      <c r="I31" s="114" t="n">
        <v>45659</v>
      </c>
      <c r="J31" s="45" t="s">
        <v>2080</v>
      </c>
    </row>
    <row r="32" customFormat="false" ht="13.5" hidden="false" customHeight="true" outlineLevel="0" collapsed="false">
      <c r="A32" s="25" t="s">
        <v>207</v>
      </c>
      <c r="B32" s="25" t="s">
        <v>179</v>
      </c>
      <c r="C32" s="23" t="n">
        <v>0</v>
      </c>
      <c r="D32" s="23" t="n">
        <v>80000</v>
      </c>
      <c r="E32" s="25" t="s">
        <v>41</v>
      </c>
      <c r="F32" s="25" t="s">
        <v>215</v>
      </c>
      <c r="G32" s="45" t="s">
        <v>43</v>
      </c>
      <c r="H32" s="45" t="s">
        <v>44</v>
      </c>
      <c r="I32" s="114" t="n">
        <v>45659</v>
      </c>
      <c r="J32" s="45" t="s">
        <v>2081</v>
      </c>
    </row>
    <row r="33" customFormat="false" ht="13.5" hidden="false" customHeight="true" outlineLevel="0" collapsed="false">
      <c r="A33" s="25" t="s">
        <v>207</v>
      </c>
      <c r="B33" s="25" t="s">
        <v>163</v>
      </c>
      <c r="C33" s="23" t="n">
        <v>0</v>
      </c>
      <c r="D33" s="23" t="n">
        <v>60000</v>
      </c>
      <c r="E33" s="25" t="s">
        <v>41</v>
      </c>
      <c r="F33" s="25" t="s">
        <v>215</v>
      </c>
      <c r="G33" s="45" t="s">
        <v>43</v>
      </c>
      <c r="H33" s="45" t="s">
        <v>44</v>
      </c>
      <c r="I33" s="114" t="n">
        <v>45659</v>
      </c>
      <c r="J33" s="45" t="s">
        <v>2082</v>
      </c>
    </row>
    <row r="34" customFormat="false" ht="13.5" hidden="false" customHeight="true" outlineLevel="0" collapsed="false">
      <c r="A34" s="25" t="s">
        <v>207</v>
      </c>
      <c r="B34" s="25" t="s">
        <v>194</v>
      </c>
      <c r="C34" s="23" t="n">
        <v>0</v>
      </c>
      <c r="D34" s="23" t="n">
        <v>10000</v>
      </c>
      <c r="E34" s="25" t="s">
        <v>41</v>
      </c>
      <c r="F34" s="25" t="s">
        <v>215</v>
      </c>
      <c r="G34" s="45" t="s">
        <v>43</v>
      </c>
      <c r="H34" s="45" t="s">
        <v>44</v>
      </c>
      <c r="I34" s="114" t="n">
        <v>45659</v>
      </c>
      <c r="J34" s="45" t="s">
        <v>2083</v>
      </c>
    </row>
    <row r="35" customFormat="false" ht="13.5" hidden="false" customHeight="true" outlineLevel="0" collapsed="false">
      <c r="A35" s="25" t="s">
        <v>219</v>
      </c>
      <c r="B35" s="25" t="s">
        <v>46</v>
      </c>
      <c r="C35" s="23" t="n">
        <v>0</v>
      </c>
      <c r="D35" s="23" t="n">
        <v>148486.12</v>
      </c>
      <c r="E35" s="25" t="s">
        <v>41</v>
      </c>
      <c r="F35" s="25" t="s">
        <v>226</v>
      </c>
      <c r="G35" s="45" t="s">
        <v>43</v>
      </c>
      <c r="H35" s="45" t="s">
        <v>44</v>
      </c>
      <c r="I35" s="114" t="n">
        <v>45659</v>
      </c>
      <c r="J35" s="45" t="s">
        <v>2084</v>
      </c>
    </row>
    <row r="36" customFormat="false" ht="13.5" hidden="false" customHeight="true" outlineLevel="0" collapsed="false">
      <c r="A36" s="25" t="s">
        <v>227</v>
      </c>
      <c r="B36" s="25" t="s">
        <v>144</v>
      </c>
      <c r="C36" s="23" t="n">
        <v>0</v>
      </c>
      <c r="D36" s="23" t="n">
        <v>150000</v>
      </c>
      <c r="E36" s="25" t="s">
        <v>41</v>
      </c>
      <c r="F36" s="25" t="s">
        <v>233</v>
      </c>
      <c r="G36" s="45" t="s">
        <v>43</v>
      </c>
      <c r="H36" s="45" t="s">
        <v>44</v>
      </c>
      <c r="I36" s="114" t="n">
        <v>45659</v>
      </c>
      <c r="J36" s="45" t="s">
        <v>2085</v>
      </c>
    </row>
    <row r="37" customFormat="false" ht="13.5" hidden="false" customHeight="true" outlineLevel="0" collapsed="false">
      <c r="A37" s="25" t="s">
        <v>234</v>
      </c>
      <c r="B37" s="25" t="s">
        <v>144</v>
      </c>
      <c r="C37" s="23" t="n">
        <v>0</v>
      </c>
      <c r="D37" s="23" t="n">
        <v>60000</v>
      </c>
      <c r="E37" s="25" t="s">
        <v>41</v>
      </c>
      <c r="F37" s="25" t="s">
        <v>239</v>
      </c>
      <c r="G37" s="45" t="s">
        <v>43</v>
      </c>
      <c r="H37" s="45" t="s">
        <v>44</v>
      </c>
      <c r="I37" s="114" t="n">
        <v>45659</v>
      </c>
      <c r="J37" s="45" t="s">
        <v>2086</v>
      </c>
    </row>
    <row r="38" customFormat="false" ht="13.5" hidden="false" customHeight="true" outlineLevel="0" collapsed="false">
      <c r="A38" s="25" t="s">
        <v>240</v>
      </c>
      <c r="B38" s="25" t="s">
        <v>163</v>
      </c>
      <c r="C38" s="23" t="n">
        <v>0</v>
      </c>
      <c r="D38" s="23" t="n">
        <v>15000</v>
      </c>
      <c r="E38" s="25" t="s">
        <v>41</v>
      </c>
      <c r="F38" s="25" t="s">
        <v>246</v>
      </c>
      <c r="G38" s="45" t="s">
        <v>43</v>
      </c>
      <c r="H38" s="45" t="s">
        <v>44</v>
      </c>
      <c r="I38" s="114" t="n">
        <v>45659</v>
      </c>
      <c r="J38" s="45" t="s">
        <v>2087</v>
      </c>
    </row>
    <row r="39" customFormat="false" ht="13.5" hidden="false" customHeight="true" outlineLevel="0" collapsed="false">
      <c r="A39" s="25" t="s">
        <v>247</v>
      </c>
      <c r="B39" s="25" t="s">
        <v>31</v>
      </c>
      <c r="C39" s="23" t="n">
        <v>0</v>
      </c>
      <c r="D39" s="23" t="n">
        <v>25000</v>
      </c>
      <c r="E39" s="25" t="s">
        <v>41</v>
      </c>
      <c r="F39" s="25" t="s">
        <v>253</v>
      </c>
      <c r="G39" s="45" t="s">
        <v>43</v>
      </c>
      <c r="H39" s="45" t="s">
        <v>44</v>
      </c>
      <c r="I39" s="114" t="n">
        <v>45659</v>
      </c>
      <c r="J39" s="45" t="s">
        <v>2088</v>
      </c>
    </row>
    <row r="40" customFormat="false" ht="13.5" hidden="false" customHeight="true" outlineLevel="0" collapsed="false">
      <c r="A40" s="25" t="s">
        <v>254</v>
      </c>
      <c r="B40" s="25" t="s">
        <v>144</v>
      </c>
      <c r="C40" s="23" t="n">
        <v>0</v>
      </c>
      <c r="D40" s="23" t="n">
        <v>30000</v>
      </c>
      <c r="E40" s="25" t="s">
        <v>41</v>
      </c>
      <c r="F40" s="25" t="s">
        <v>259</v>
      </c>
      <c r="G40" s="45" t="s">
        <v>43</v>
      </c>
      <c r="H40" s="45" t="s">
        <v>44</v>
      </c>
      <c r="I40" s="114" t="n">
        <v>45659</v>
      </c>
      <c r="J40" s="45" t="s">
        <v>2089</v>
      </c>
    </row>
    <row r="41" customFormat="false" ht="13.5" hidden="false" customHeight="true" outlineLevel="0" collapsed="false">
      <c r="A41" s="25" t="s">
        <v>260</v>
      </c>
      <c r="B41" s="25" t="s">
        <v>46</v>
      </c>
      <c r="C41" s="23" t="n">
        <v>105000</v>
      </c>
      <c r="D41" s="23" t="n">
        <v>151867.86</v>
      </c>
      <c r="E41" s="25" t="s">
        <v>41</v>
      </c>
      <c r="F41" s="25" t="s">
        <v>266</v>
      </c>
      <c r="G41" s="45" t="s">
        <v>43</v>
      </c>
      <c r="H41" s="45" t="s">
        <v>44</v>
      </c>
      <c r="I41" s="114" t="n">
        <v>45659</v>
      </c>
      <c r="J41" s="45" t="s">
        <v>2090</v>
      </c>
    </row>
    <row r="42" customFormat="false" ht="13.5" hidden="false" customHeight="true" outlineLevel="0" collapsed="false">
      <c r="A42" s="25" t="s">
        <v>260</v>
      </c>
      <c r="B42" s="25" t="s">
        <v>194</v>
      </c>
      <c r="C42" s="23" t="n">
        <v>200000</v>
      </c>
      <c r="D42" s="23" t="n">
        <v>49635.27</v>
      </c>
      <c r="E42" s="25" t="s">
        <v>41</v>
      </c>
      <c r="F42" s="25" t="s">
        <v>266</v>
      </c>
      <c r="G42" s="45" t="s">
        <v>43</v>
      </c>
      <c r="H42" s="45" t="s">
        <v>44</v>
      </c>
      <c r="I42" s="114" t="n">
        <v>45659</v>
      </c>
      <c r="J42" s="45" t="s">
        <v>2091</v>
      </c>
    </row>
    <row r="43" customFormat="false" ht="13.5" hidden="false" customHeight="true" outlineLevel="0" collapsed="false">
      <c r="A43" s="25" t="s">
        <v>260</v>
      </c>
      <c r="B43" s="25" t="s">
        <v>267</v>
      </c>
      <c r="C43" s="23" t="n">
        <v>248132.14</v>
      </c>
      <c r="D43" s="23" t="n">
        <v>0</v>
      </c>
      <c r="E43" s="25" t="s">
        <v>41</v>
      </c>
      <c r="F43" s="25" t="s">
        <v>266</v>
      </c>
      <c r="G43" s="45" t="s">
        <v>43</v>
      </c>
      <c r="H43" s="45" t="s">
        <v>44</v>
      </c>
      <c r="I43" s="114" t="n">
        <v>45659</v>
      </c>
      <c r="J43" s="45" t="s">
        <v>2092</v>
      </c>
    </row>
    <row r="44" customFormat="false" ht="13.5" hidden="false" customHeight="true" outlineLevel="0" collapsed="false">
      <c r="A44" s="25" t="s">
        <v>260</v>
      </c>
      <c r="B44" s="25" t="s">
        <v>144</v>
      </c>
      <c r="C44" s="23" t="n">
        <v>40000</v>
      </c>
      <c r="D44" s="23" t="n">
        <v>0</v>
      </c>
      <c r="E44" s="25" t="s">
        <v>41</v>
      </c>
      <c r="F44" s="25" t="s">
        <v>266</v>
      </c>
      <c r="G44" s="45" t="s">
        <v>43</v>
      </c>
      <c r="H44" s="45" t="s">
        <v>44</v>
      </c>
      <c r="I44" s="114" t="n">
        <v>45659</v>
      </c>
      <c r="J44" s="45" t="s">
        <v>2093</v>
      </c>
    </row>
    <row r="45" customFormat="false" ht="13.5" hidden="false" customHeight="true" outlineLevel="0" collapsed="false">
      <c r="A45" s="25" t="s">
        <v>272</v>
      </c>
      <c r="B45" s="25" t="s">
        <v>267</v>
      </c>
      <c r="C45" s="23" t="n">
        <v>0</v>
      </c>
      <c r="D45" s="23" t="n">
        <v>150000</v>
      </c>
      <c r="E45" s="25" t="s">
        <v>276</v>
      </c>
      <c r="F45" s="25" t="s">
        <v>277</v>
      </c>
      <c r="G45" s="45" t="s">
        <v>2094</v>
      </c>
      <c r="H45" s="45" t="s">
        <v>44</v>
      </c>
      <c r="I45" s="114" t="n">
        <v>45659</v>
      </c>
      <c r="J45" s="45" t="s">
        <v>2095</v>
      </c>
    </row>
    <row r="46" customFormat="false" ht="13.5" hidden="false" customHeight="true" outlineLevel="0" collapsed="false">
      <c r="A46" s="25" t="s">
        <v>272</v>
      </c>
      <c r="B46" s="25" t="s">
        <v>267</v>
      </c>
      <c r="C46" s="23" t="n">
        <v>1000000</v>
      </c>
      <c r="D46" s="23" t="n">
        <v>0</v>
      </c>
      <c r="E46" s="25" t="s">
        <v>276</v>
      </c>
      <c r="F46" s="25" t="s">
        <v>277</v>
      </c>
      <c r="G46" s="45" t="s">
        <v>43</v>
      </c>
      <c r="H46" s="45" t="s">
        <v>44</v>
      </c>
      <c r="I46" s="114" t="n">
        <v>45659</v>
      </c>
      <c r="J46" s="45" t="s">
        <v>2096</v>
      </c>
    </row>
    <row r="47" customFormat="false" ht="13.5" hidden="false" customHeight="true" outlineLevel="0" collapsed="false">
      <c r="A47" s="25" t="s">
        <v>272</v>
      </c>
      <c r="B47" s="25" t="s">
        <v>267</v>
      </c>
      <c r="C47" s="23" t="n">
        <v>50000</v>
      </c>
      <c r="D47" s="23" t="n">
        <v>0</v>
      </c>
      <c r="E47" s="25" t="s">
        <v>276</v>
      </c>
      <c r="F47" s="25" t="s">
        <v>277</v>
      </c>
      <c r="G47" s="45" t="s">
        <v>43</v>
      </c>
      <c r="H47" s="45" t="s">
        <v>44</v>
      </c>
      <c r="I47" s="114" t="n">
        <v>45659</v>
      </c>
      <c r="J47" s="45" t="s">
        <v>2097</v>
      </c>
    </row>
    <row r="48" customFormat="false" ht="13.5" hidden="false" customHeight="true" outlineLevel="0" collapsed="false">
      <c r="A48" s="25" t="s">
        <v>283</v>
      </c>
      <c r="B48" s="25" t="s">
        <v>46</v>
      </c>
      <c r="C48" s="23" t="n">
        <v>2000000</v>
      </c>
      <c r="D48" s="23" t="n">
        <v>0</v>
      </c>
      <c r="E48" s="25" t="s">
        <v>276</v>
      </c>
      <c r="F48" s="25" t="s">
        <v>289</v>
      </c>
      <c r="G48" s="45" t="s">
        <v>43</v>
      </c>
      <c r="H48" s="45" t="s">
        <v>112</v>
      </c>
      <c r="I48" s="114" t="n">
        <v>45659</v>
      </c>
      <c r="J48" s="45" t="s">
        <v>2098</v>
      </c>
    </row>
    <row r="49" customFormat="false" ht="13.5" hidden="false" customHeight="true" outlineLevel="0" collapsed="false">
      <c r="A49" s="25" t="s">
        <v>283</v>
      </c>
      <c r="B49" s="25" t="s">
        <v>46</v>
      </c>
      <c r="C49" s="23" t="n">
        <v>100000</v>
      </c>
      <c r="D49" s="23" t="n">
        <v>0</v>
      </c>
      <c r="E49" s="25" t="s">
        <v>276</v>
      </c>
      <c r="F49" s="25" t="s">
        <v>289</v>
      </c>
      <c r="G49" s="45" t="s">
        <v>43</v>
      </c>
      <c r="H49" s="45" t="s">
        <v>112</v>
      </c>
      <c r="I49" s="114" t="n">
        <v>45659</v>
      </c>
      <c r="J49" s="45" t="s">
        <v>2099</v>
      </c>
    </row>
    <row r="50" customFormat="false" ht="13.5" hidden="false" customHeight="true" outlineLevel="0" collapsed="false">
      <c r="A50" s="25" t="s">
        <v>283</v>
      </c>
      <c r="B50" s="25" t="s">
        <v>46</v>
      </c>
      <c r="C50" s="23" t="n">
        <v>100000</v>
      </c>
      <c r="D50" s="23" t="n">
        <v>0</v>
      </c>
      <c r="E50" s="25" t="s">
        <v>276</v>
      </c>
      <c r="F50" s="25" t="s">
        <v>289</v>
      </c>
      <c r="G50" s="45" t="s">
        <v>43</v>
      </c>
      <c r="H50" s="45" t="s">
        <v>112</v>
      </c>
      <c r="I50" s="114" t="n">
        <v>45659</v>
      </c>
      <c r="J50" s="45" t="s">
        <v>2100</v>
      </c>
    </row>
    <row r="51" customFormat="false" ht="13.5" hidden="false" customHeight="true" outlineLevel="0" collapsed="false">
      <c r="A51" s="25" t="s">
        <v>283</v>
      </c>
      <c r="B51" s="25" t="s">
        <v>46</v>
      </c>
      <c r="C51" s="23" t="n">
        <v>60000</v>
      </c>
      <c r="D51" s="23" t="n">
        <v>0</v>
      </c>
      <c r="E51" s="25" t="s">
        <v>276</v>
      </c>
      <c r="F51" s="25" t="s">
        <v>289</v>
      </c>
      <c r="G51" s="45" t="s">
        <v>43</v>
      </c>
      <c r="H51" s="45" t="s">
        <v>112</v>
      </c>
      <c r="I51" s="114" t="n">
        <v>45659</v>
      </c>
      <c r="J51" s="45" t="s">
        <v>2101</v>
      </c>
    </row>
    <row r="52" customFormat="false" ht="13.5" hidden="false" customHeight="true" outlineLevel="0" collapsed="false">
      <c r="A52" s="25" t="s">
        <v>283</v>
      </c>
      <c r="B52" s="25" t="s">
        <v>46</v>
      </c>
      <c r="C52" s="23" t="n">
        <v>50000</v>
      </c>
      <c r="D52" s="23" t="n">
        <v>0</v>
      </c>
      <c r="E52" s="25" t="s">
        <v>276</v>
      </c>
      <c r="F52" s="25" t="s">
        <v>289</v>
      </c>
      <c r="G52" s="45" t="s">
        <v>43</v>
      </c>
      <c r="H52" s="45" t="s">
        <v>112</v>
      </c>
      <c r="I52" s="114" t="n">
        <v>45659</v>
      </c>
      <c r="J52" s="45" t="s">
        <v>2102</v>
      </c>
    </row>
    <row r="53" customFormat="false" ht="13.5" hidden="false" customHeight="true" outlineLevel="0" collapsed="false">
      <c r="A53" s="25" t="s">
        <v>283</v>
      </c>
      <c r="B53" s="25" t="s">
        <v>46</v>
      </c>
      <c r="C53" s="23" t="n">
        <v>50000</v>
      </c>
      <c r="D53" s="23" t="n">
        <v>0</v>
      </c>
      <c r="E53" s="25" t="s">
        <v>276</v>
      </c>
      <c r="F53" s="25" t="s">
        <v>289</v>
      </c>
      <c r="G53" s="45" t="s">
        <v>43</v>
      </c>
      <c r="H53" s="45" t="s">
        <v>112</v>
      </c>
      <c r="I53" s="114" t="n">
        <v>45659</v>
      </c>
      <c r="J53" s="45" t="s">
        <v>2103</v>
      </c>
    </row>
    <row r="54" customFormat="false" ht="13.5" hidden="false" customHeight="true" outlineLevel="0" collapsed="false">
      <c r="A54" s="25" t="s">
        <v>283</v>
      </c>
      <c r="B54" s="25" t="s">
        <v>46</v>
      </c>
      <c r="C54" s="23" t="n">
        <v>50000</v>
      </c>
      <c r="D54" s="23" t="n">
        <v>0</v>
      </c>
      <c r="E54" s="25" t="s">
        <v>276</v>
      </c>
      <c r="F54" s="25" t="s">
        <v>289</v>
      </c>
      <c r="G54" s="45" t="s">
        <v>43</v>
      </c>
      <c r="H54" s="45" t="s">
        <v>112</v>
      </c>
      <c r="I54" s="114" t="n">
        <v>45659</v>
      </c>
      <c r="J54" s="45" t="s">
        <v>2104</v>
      </c>
    </row>
    <row r="55" customFormat="false" ht="13.5" hidden="false" customHeight="true" outlineLevel="0" collapsed="false">
      <c r="A55" s="25" t="s">
        <v>283</v>
      </c>
      <c r="B55" s="25" t="s">
        <v>46</v>
      </c>
      <c r="C55" s="23" t="n">
        <v>30000</v>
      </c>
      <c r="D55" s="23" t="n">
        <v>0</v>
      </c>
      <c r="E55" s="25" t="s">
        <v>276</v>
      </c>
      <c r="F55" s="25" t="s">
        <v>289</v>
      </c>
      <c r="G55" s="45" t="s">
        <v>43</v>
      </c>
      <c r="H55" s="45" t="s">
        <v>112</v>
      </c>
      <c r="I55" s="114" t="n">
        <v>45659</v>
      </c>
      <c r="J55" s="45" t="s">
        <v>2105</v>
      </c>
    </row>
    <row r="56" customFormat="false" ht="13.5" hidden="false" customHeight="true" outlineLevel="0" collapsed="false">
      <c r="A56" s="25" t="s">
        <v>283</v>
      </c>
      <c r="B56" s="25" t="s">
        <v>46</v>
      </c>
      <c r="C56" s="23" t="n">
        <v>30000</v>
      </c>
      <c r="D56" s="23" t="n">
        <v>0</v>
      </c>
      <c r="E56" s="25" t="s">
        <v>276</v>
      </c>
      <c r="F56" s="25" t="s">
        <v>289</v>
      </c>
      <c r="G56" s="45" t="s">
        <v>43</v>
      </c>
      <c r="H56" s="45" t="s">
        <v>112</v>
      </c>
      <c r="I56" s="114" t="n">
        <v>45659</v>
      </c>
      <c r="J56" s="45" t="s">
        <v>2106</v>
      </c>
    </row>
    <row r="57" customFormat="false" ht="13.5" hidden="false" customHeight="true" outlineLevel="0" collapsed="false">
      <c r="A57" s="25" t="s">
        <v>283</v>
      </c>
      <c r="B57" s="25" t="s">
        <v>46</v>
      </c>
      <c r="C57" s="23" t="n">
        <v>30000</v>
      </c>
      <c r="D57" s="23" t="n">
        <v>0</v>
      </c>
      <c r="E57" s="25" t="s">
        <v>276</v>
      </c>
      <c r="F57" s="25" t="s">
        <v>289</v>
      </c>
      <c r="G57" s="45" t="s">
        <v>43</v>
      </c>
      <c r="H57" s="45" t="s">
        <v>112</v>
      </c>
      <c r="I57" s="114" t="n">
        <v>45659</v>
      </c>
      <c r="J57" s="45" t="s">
        <v>2107</v>
      </c>
    </row>
    <row r="58" customFormat="false" ht="13.5" hidden="false" customHeight="true" outlineLevel="0" collapsed="false">
      <c r="A58" s="25" t="s">
        <v>283</v>
      </c>
      <c r="B58" s="25" t="s">
        <v>46</v>
      </c>
      <c r="C58" s="23" t="n">
        <v>0</v>
      </c>
      <c r="D58" s="23" t="n">
        <v>0</v>
      </c>
      <c r="E58" s="25" t="s">
        <v>276</v>
      </c>
      <c r="F58" s="25" t="s">
        <v>289</v>
      </c>
      <c r="G58" s="45" t="s">
        <v>43</v>
      </c>
      <c r="H58" s="45" t="s">
        <v>112</v>
      </c>
      <c r="I58" s="114" t="n">
        <v>45659</v>
      </c>
      <c r="J58" s="45" t="s">
        <v>2108</v>
      </c>
    </row>
    <row r="59" customFormat="false" ht="13.5" hidden="false" customHeight="true" outlineLevel="0" collapsed="false">
      <c r="A59" s="25" t="s">
        <v>283</v>
      </c>
      <c r="B59" s="25" t="s">
        <v>46</v>
      </c>
      <c r="C59" s="23" t="n">
        <v>0</v>
      </c>
      <c r="D59" s="23" t="n">
        <v>0</v>
      </c>
      <c r="E59" s="25" t="s">
        <v>276</v>
      </c>
      <c r="F59" s="25" t="s">
        <v>289</v>
      </c>
      <c r="G59" s="45" t="s">
        <v>43</v>
      </c>
      <c r="H59" s="45" t="s">
        <v>112</v>
      </c>
      <c r="I59" s="114" t="n">
        <v>45659</v>
      </c>
      <c r="J59" s="45" t="s">
        <v>2109</v>
      </c>
    </row>
    <row r="60" customFormat="false" ht="13.5" hidden="false" customHeight="true" outlineLevel="0" collapsed="false">
      <c r="A60" s="25" t="s">
        <v>283</v>
      </c>
      <c r="B60" s="25" t="s">
        <v>46</v>
      </c>
      <c r="C60" s="23" t="n">
        <v>0</v>
      </c>
      <c r="D60" s="23" t="n">
        <v>0</v>
      </c>
      <c r="E60" s="25" t="s">
        <v>276</v>
      </c>
      <c r="F60" s="25" t="s">
        <v>289</v>
      </c>
      <c r="G60" s="45" t="s">
        <v>43</v>
      </c>
      <c r="H60" s="45" t="s">
        <v>112</v>
      </c>
      <c r="I60" s="114" t="n">
        <v>45659</v>
      </c>
      <c r="J60" s="45" t="s">
        <v>2110</v>
      </c>
    </row>
    <row r="61" customFormat="false" ht="13.5" hidden="false" customHeight="true" outlineLevel="0" collapsed="false">
      <c r="A61" s="25" t="s">
        <v>283</v>
      </c>
      <c r="B61" s="25" t="s">
        <v>46</v>
      </c>
      <c r="C61" s="23" t="n">
        <v>0</v>
      </c>
      <c r="D61" s="23" t="n">
        <v>0</v>
      </c>
      <c r="E61" s="25" t="s">
        <v>276</v>
      </c>
      <c r="F61" s="25" t="s">
        <v>289</v>
      </c>
      <c r="G61" s="45" t="s">
        <v>43</v>
      </c>
      <c r="H61" s="45" t="s">
        <v>112</v>
      </c>
      <c r="I61" s="114" t="n">
        <v>45659</v>
      </c>
      <c r="J61" s="45" t="s">
        <v>2111</v>
      </c>
    </row>
    <row r="62" customFormat="false" ht="13.5" hidden="false" customHeight="true" outlineLevel="0" collapsed="false">
      <c r="A62" s="25" t="s">
        <v>283</v>
      </c>
      <c r="B62" s="25" t="s">
        <v>46</v>
      </c>
      <c r="C62" s="23" t="n">
        <v>0</v>
      </c>
      <c r="D62" s="23" t="n">
        <v>0</v>
      </c>
      <c r="E62" s="25" t="s">
        <v>276</v>
      </c>
      <c r="F62" s="25" t="s">
        <v>289</v>
      </c>
      <c r="G62" s="45" t="s">
        <v>43</v>
      </c>
      <c r="H62" s="45" t="s">
        <v>112</v>
      </c>
      <c r="I62" s="114" t="n">
        <v>45659</v>
      </c>
      <c r="J62" s="45" t="s">
        <v>2112</v>
      </c>
    </row>
    <row r="63" customFormat="false" ht="13.5" hidden="false" customHeight="true" outlineLevel="0" collapsed="false">
      <c r="A63" s="25" t="s">
        <v>283</v>
      </c>
      <c r="B63" s="25" t="s">
        <v>46</v>
      </c>
      <c r="C63" s="23" t="n">
        <v>0</v>
      </c>
      <c r="D63" s="23" t="n">
        <v>0</v>
      </c>
      <c r="E63" s="25" t="s">
        <v>276</v>
      </c>
      <c r="F63" s="25" t="s">
        <v>289</v>
      </c>
      <c r="G63" s="45" t="s">
        <v>43</v>
      </c>
      <c r="H63" s="45" t="s">
        <v>112</v>
      </c>
      <c r="I63" s="114" t="n">
        <v>45659</v>
      </c>
      <c r="J63" s="45" t="s">
        <v>2113</v>
      </c>
    </row>
    <row r="64" customFormat="false" ht="13.5" hidden="false" customHeight="true" outlineLevel="0" collapsed="false">
      <c r="A64" s="25" t="s">
        <v>283</v>
      </c>
      <c r="B64" s="25" t="s">
        <v>46</v>
      </c>
      <c r="C64" s="23" t="n">
        <v>0</v>
      </c>
      <c r="D64" s="23" t="n">
        <v>0</v>
      </c>
      <c r="E64" s="25" t="s">
        <v>276</v>
      </c>
      <c r="F64" s="25" t="s">
        <v>289</v>
      </c>
      <c r="G64" s="45" t="s">
        <v>43</v>
      </c>
      <c r="H64" s="45" t="s">
        <v>112</v>
      </c>
      <c r="I64" s="114" t="n">
        <v>45659</v>
      </c>
      <c r="J64" s="45" t="s">
        <v>2114</v>
      </c>
    </row>
    <row r="65" customFormat="false" ht="13.5" hidden="false" customHeight="true" outlineLevel="0" collapsed="false">
      <c r="A65" s="25" t="s">
        <v>283</v>
      </c>
      <c r="B65" s="25" t="s">
        <v>46</v>
      </c>
      <c r="C65" s="23" t="n">
        <v>0</v>
      </c>
      <c r="D65" s="23" t="n">
        <v>0</v>
      </c>
      <c r="E65" s="25" t="s">
        <v>276</v>
      </c>
      <c r="F65" s="25" t="s">
        <v>289</v>
      </c>
      <c r="G65" s="45" t="s">
        <v>43</v>
      </c>
      <c r="H65" s="45" t="s">
        <v>112</v>
      </c>
      <c r="I65" s="114" t="n">
        <v>45659</v>
      </c>
      <c r="J65" s="45" t="s">
        <v>2115</v>
      </c>
    </row>
    <row r="66" customFormat="false" ht="13.5" hidden="false" customHeight="true" outlineLevel="0" collapsed="false">
      <c r="A66" s="25" t="s">
        <v>283</v>
      </c>
      <c r="B66" s="25" t="s">
        <v>46</v>
      </c>
      <c r="C66" s="23" t="n">
        <v>0</v>
      </c>
      <c r="D66" s="23" t="n">
        <v>0</v>
      </c>
      <c r="E66" s="25" t="s">
        <v>276</v>
      </c>
      <c r="F66" s="25" t="s">
        <v>289</v>
      </c>
      <c r="G66" s="45" t="s">
        <v>43</v>
      </c>
      <c r="H66" s="45" t="s">
        <v>112</v>
      </c>
      <c r="I66" s="114" t="n">
        <v>45659</v>
      </c>
      <c r="J66" s="45" t="s">
        <v>2116</v>
      </c>
    </row>
    <row r="67" customFormat="false" ht="13.5" hidden="false" customHeight="true" outlineLevel="0" collapsed="false">
      <c r="A67" s="25" t="s">
        <v>283</v>
      </c>
      <c r="B67" s="25" t="s">
        <v>46</v>
      </c>
      <c r="C67" s="23" t="n">
        <v>0</v>
      </c>
      <c r="D67" s="23" t="n">
        <v>0</v>
      </c>
      <c r="E67" s="25" t="s">
        <v>276</v>
      </c>
      <c r="F67" s="25" t="s">
        <v>289</v>
      </c>
      <c r="G67" s="45" t="s">
        <v>43</v>
      </c>
      <c r="H67" s="45" t="s">
        <v>112</v>
      </c>
      <c r="I67" s="114" t="n">
        <v>45659</v>
      </c>
      <c r="J67" s="45" t="s">
        <v>2117</v>
      </c>
    </row>
    <row r="68" customFormat="false" ht="13.5" hidden="false" customHeight="true" outlineLevel="0" collapsed="false">
      <c r="A68" s="25" t="s">
        <v>283</v>
      </c>
      <c r="B68" s="25" t="s">
        <v>267</v>
      </c>
      <c r="C68" s="23" t="n">
        <v>0</v>
      </c>
      <c r="D68" s="23" t="n">
        <v>0</v>
      </c>
      <c r="E68" s="25" t="s">
        <v>276</v>
      </c>
      <c r="F68" s="25" t="s">
        <v>277</v>
      </c>
      <c r="G68" s="45" t="s">
        <v>43</v>
      </c>
      <c r="H68" s="45" t="s">
        <v>44</v>
      </c>
      <c r="I68" s="114" t="n">
        <v>45659</v>
      </c>
      <c r="J68" s="45" t="s">
        <v>2118</v>
      </c>
    </row>
    <row r="69" customFormat="false" ht="13.5" hidden="false" customHeight="true" outlineLevel="0" collapsed="false">
      <c r="A69" s="25" t="s">
        <v>283</v>
      </c>
      <c r="B69" s="25" t="s">
        <v>267</v>
      </c>
      <c r="C69" s="23" t="n">
        <v>0</v>
      </c>
      <c r="D69" s="23" t="n">
        <v>0</v>
      </c>
      <c r="E69" s="25" t="s">
        <v>276</v>
      </c>
      <c r="F69" s="25" t="s">
        <v>277</v>
      </c>
      <c r="G69" s="45" t="s">
        <v>43</v>
      </c>
      <c r="H69" s="45" t="s">
        <v>44</v>
      </c>
      <c r="I69" s="114" t="n">
        <v>45659</v>
      </c>
      <c r="J69" s="45" t="s">
        <v>2119</v>
      </c>
    </row>
    <row r="70" customFormat="false" ht="13.5" hidden="false" customHeight="true" outlineLevel="0" collapsed="false">
      <c r="A70" s="25" t="s">
        <v>283</v>
      </c>
      <c r="B70" s="25" t="s">
        <v>46</v>
      </c>
      <c r="C70" s="23" t="n">
        <v>0</v>
      </c>
      <c r="D70" s="23" t="n">
        <v>0</v>
      </c>
      <c r="E70" s="25" t="s">
        <v>276</v>
      </c>
      <c r="F70" s="25" t="s">
        <v>289</v>
      </c>
      <c r="G70" s="45" t="s">
        <v>43</v>
      </c>
      <c r="H70" s="45" t="s">
        <v>112</v>
      </c>
      <c r="I70" s="114" t="n">
        <v>45659</v>
      </c>
      <c r="J70" s="45" t="s">
        <v>2120</v>
      </c>
    </row>
    <row r="71" customFormat="false" ht="13.5" hidden="false" customHeight="true" outlineLevel="0" collapsed="false">
      <c r="A71" s="25" t="s">
        <v>283</v>
      </c>
      <c r="B71" s="25" t="s">
        <v>46</v>
      </c>
      <c r="C71" s="23" t="n">
        <v>0</v>
      </c>
      <c r="D71" s="23" t="n">
        <v>0</v>
      </c>
      <c r="E71" s="25" t="s">
        <v>276</v>
      </c>
      <c r="F71" s="25" t="s">
        <v>289</v>
      </c>
      <c r="G71" s="45" t="s">
        <v>43</v>
      </c>
      <c r="H71" s="45" t="s">
        <v>112</v>
      </c>
      <c r="I71" s="114" t="n">
        <v>45659</v>
      </c>
      <c r="J71" s="45" t="s">
        <v>2121</v>
      </c>
    </row>
    <row r="72" customFormat="false" ht="13.5" hidden="false" customHeight="true" outlineLevel="0" collapsed="false">
      <c r="A72" s="25" t="s">
        <v>343</v>
      </c>
      <c r="B72" s="25" t="s">
        <v>46</v>
      </c>
      <c r="C72" s="23" t="n">
        <v>575.1631</v>
      </c>
      <c r="D72" s="23" t="n">
        <v>2424.85</v>
      </c>
      <c r="E72" s="25" t="s">
        <v>41</v>
      </c>
      <c r="F72" s="25" t="s">
        <v>112</v>
      </c>
      <c r="G72" s="45" t="s">
        <v>43</v>
      </c>
      <c r="H72" s="45" t="s">
        <v>44</v>
      </c>
      <c r="I72" s="114" t="n">
        <v>45719</v>
      </c>
      <c r="J72" s="45" t="s">
        <v>2123</v>
      </c>
    </row>
    <row r="73" customFormat="false" ht="13.5" hidden="false" customHeight="true" outlineLevel="0" collapsed="false">
      <c r="A73" s="25" t="s">
        <v>351</v>
      </c>
      <c r="B73" s="25" t="s">
        <v>194</v>
      </c>
      <c r="C73" s="23" t="n">
        <v>11503.2613</v>
      </c>
      <c r="D73" s="23" t="n">
        <v>48496.74</v>
      </c>
      <c r="E73" s="25" t="s">
        <v>41</v>
      </c>
      <c r="F73" s="25" t="s">
        <v>112</v>
      </c>
      <c r="G73" s="45" t="s">
        <v>43</v>
      </c>
      <c r="H73" s="45" t="s">
        <v>44</v>
      </c>
      <c r="I73" s="114" t="n">
        <v>45719</v>
      </c>
      <c r="J73" s="45" t="s">
        <v>2124</v>
      </c>
    </row>
    <row r="74" customFormat="false" ht="13.5" hidden="false" customHeight="true" outlineLevel="0" collapsed="false">
      <c r="A74" s="25" t="s">
        <v>351</v>
      </c>
      <c r="B74" s="25" t="s">
        <v>194</v>
      </c>
      <c r="C74" s="23" t="n">
        <v>2396.5128</v>
      </c>
      <c r="D74" s="23" t="n">
        <v>10103.49</v>
      </c>
      <c r="E74" s="25" t="s">
        <v>41</v>
      </c>
      <c r="F74" s="25" t="s">
        <v>112</v>
      </c>
      <c r="G74" s="45" t="s">
        <v>43</v>
      </c>
      <c r="H74" s="45" t="s">
        <v>44</v>
      </c>
      <c r="I74" s="114" t="n">
        <v>45719</v>
      </c>
      <c r="J74" s="45" t="s">
        <v>2125</v>
      </c>
    </row>
    <row r="75" customFormat="false" ht="13.5" hidden="false" customHeight="true" outlineLevel="0" collapsed="false">
      <c r="A75" s="25" t="s">
        <v>360</v>
      </c>
      <c r="B75" s="25" t="s">
        <v>163</v>
      </c>
      <c r="C75" s="23" t="n">
        <v>2492.3733</v>
      </c>
      <c r="D75" s="23" t="n">
        <v>10507.63</v>
      </c>
      <c r="E75" s="25" t="s">
        <v>41</v>
      </c>
      <c r="F75" s="25" t="s">
        <v>112</v>
      </c>
      <c r="G75" s="45" t="s">
        <v>43</v>
      </c>
      <c r="H75" s="45" t="s">
        <v>44</v>
      </c>
      <c r="I75" s="114" t="n">
        <v>45719</v>
      </c>
      <c r="J75" s="45" t="s">
        <v>2126</v>
      </c>
    </row>
    <row r="76" customFormat="false" ht="13.5" hidden="false" customHeight="true" outlineLevel="0" collapsed="false">
      <c r="A76" s="25" t="s">
        <v>360</v>
      </c>
      <c r="B76" s="25" t="s">
        <v>194</v>
      </c>
      <c r="C76" s="23" t="n">
        <v>958.6051</v>
      </c>
      <c r="D76" s="23" t="n">
        <v>4041.39</v>
      </c>
      <c r="E76" s="25" t="s">
        <v>41</v>
      </c>
      <c r="F76" s="25" t="s">
        <v>112</v>
      </c>
      <c r="G76" s="45" t="s">
        <v>43</v>
      </c>
      <c r="H76" s="45" t="s">
        <v>44</v>
      </c>
      <c r="I76" s="114" t="n">
        <v>45719</v>
      </c>
      <c r="J76" s="45" t="s">
        <v>2127</v>
      </c>
    </row>
    <row r="77" customFormat="false" ht="13.5" hidden="false" customHeight="true" outlineLevel="0" collapsed="false">
      <c r="A77" s="25" t="s">
        <v>367</v>
      </c>
      <c r="B77" s="25" t="s">
        <v>46</v>
      </c>
      <c r="C77" s="23" t="n">
        <v>15000</v>
      </c>
      <c r="D77" s="23" t="n">
        <v>0</v>
      </c>
      <c r="E77" s="25" t="s">
        <v>41</v>
      </c>
      <c r="F77" s="25" t="s">
        <v>112</v>
      </c>
      <c r="G77" s="45" t="s">
        <v>43</v>
      </c>
      <c r="H77" s="45" t="s">
        <v>44</v>
      </c>
      <c r="I77" s="114" t="n">
        <v>45719</v>
      </c>
      <c r="J77" s="45" t="s">
        <v>2128</v>
      </c>
    </row>
    <row r="78" customFormat="false" ht="13.5" hidden="false" customHeight="true" outlineLevel="0" collapsed="false">
      <c r="A78" s="25" t="s">
        <v>376</v>
      </c>
      <c r="B78" s="25" t="s">
        <v>194</v>
      </c>
      <c r="C78" s="23" t="n">
        <v>3834.4204</v>
      </c>
      <c r="D78" s="23" t="n">
        <v>16165.58</v>
      </c>
      <c r="E78" s="25" t="s">
        <v>41</v>
      </c>
      <c r="F78" s="25" t="s">
        <v>112</v>
      </c>
      <c r="G78" s="45" t="s">
        <v>43</v>
      </c>
      <c r="H78" s="45" t="s">
        <v>44</v>
      </c>
      <c r="I78" s="114" t="n">
        <v>45719</v>
      </c>
      <c r="J78" s="45" t="s">
        <v>2129</v>
      </c>
    </row>
    <row r="79" customFormat="false" ht="13.5" hidden="false" customHeight="true" outlineLevel="0" collapsed="false">
      <c r="A79" s="25" t="s">
        <v>376</v>
      </c>
      <c r="B79" s="25" t="s">
        <v>194</v>
      </c>
      <c r="C79" s="23" t="n">
        <v>1342.0472</v>
      </c>
      <c r="D79" s="23" t="n">
        <v>5657.95</v>
      </c>
      <c r="E79" s="25" t="s">
        <v>41</v>
      </c>
      <c r="F79" s="25" t="s">
        <v>112</v>
      </c>
      <c r="G79" s="45" t="s">
        <v>43</v>
      </c>
      <c r="H79" s="45" t="s">
        <v>44</v>
      </c>
      <c r="I79" s="114" t="n">
        <v>45719</v>
      </c>
      <c r="J79" s="45" t="s">
        <v>2130</v>
      </c>
    </row>
    <row r="80" customFormat="false" ht="13.5" hidden="false" customHeight="true" outlineLevel="0" collapsed="false">
      <c r="A80" s="25" t="s">
        <v>379</v>
      </c>
      <c r="B80" s="25" t="s">
        <v>267</v>
      </c>
      <c r="C80" s="23" t="n">
        <v>4313.723</v>
      </c>
      <c r="D80" s="23" t="n">
        <v>18186.28</v>
      </c>
      <c r="E80" s="25" t="s">
        <v>276</v>
      </c>
      <c r="F80" s="25" t="s">
        <v>112</v>
      </c>
      <c r="G80" s="45" t="s">
        <v>2094</v>
      </c>
      <c r="H80" s="45" t="s">
        <v>44</v>
      </c>
      <c r="I80" s="114" t="n">
        <v>45719</v>
      </c>
      <c r="J80" s="45" t="s">
        <v>2131</v>
      </c>
    </row>
    <row r="81" customFormat="false" ht="13.5" hidden="false" customHeight="true" outlineLevel="0" collapsed="false">
      <c r="A81" s="25" t="s">
        <v>387</v>
      </c>
      <c r="B81" s="25" t="s">
        <v>163</v>
      </c>
      <c r="C81" s="23" t="n">
        <v>1917.2102</v>
      </c>
      <c r="D81" s="23" t="n">
        <v>8082.79</v>
      </c>
      <c r="E81" s="25" t="s">
        <v>41</v>
      </c>
      <c r="F81" s="25" t="s">
        <v>112</v>
      </c>
      <c r="G81" s="45" t="s">
        <v>43</v>
      </c>
      <c r="H81" s="45" t="s">
        <v>44</v>
      </c>
      <c r="I81" s="114" t="n">
        <v>45719</v>
      </c>
      <c r="J81" s="45" t="s">
        <v>2132</v>
      </c>
    </row>
    <row r="82" customFormat="false" ht="13.5" hidden="false" customHeight="true" outlineLevel="0" collapsed="false">
      <c r="A82" s="25" t="s">
        <v>387</v>
      </c>
      <c r="B82" s="25" t="s">
        <v>163</v>
      </c>
      <c r="C82" s="23" t="n">
        <v>1342.0472</v>
      </c>
      <c r="D82" s="23" t="n">
        <v>5657.95</v>
      </c>
      <c r="E82" s="25" t="s">
        <v>41</v>
      </c>
      <c r="F82" s="25" t="s">
        <v>112</v>
      </c>
      <c r="G82" s="45" t="s">
        <v>43</v>
      </c>
      <c r="H82" s="45" t="s">
        <v>44</v>
      </c>
      <c r="I82" s="114" t="n">
        <v>45719</v>
      </c>
      <c r="J82" s="45" t="s">
        <v>2133</v>
      </c>
    </row>
    <row r="83" customFormat="false" ht="13.5" hidden="false" customHeight="true" outlineLevel="0" collapsed="false">
      <c r="A83" s="25" t="s">
        <v>387</v>
      </c>
      <c r="B83" s="25" t="s">
        <v>179</v>
      </c>
      <c r="C83" s="23" t="n">
        <v>766.8841</v>
      </c>
      <c r="D83" s="23" t="n">
        <v>3233.12</v>
      </c>
      <c r="E83" s="25" t="s">
        <v>41</v>
      </c>
      <c r="F83" s="25" t="s">
        <v>112</v>
      </c>
      <c r="G83" s="45" t="s">
        <v>43</v>
      </c>
      <c r="H83" s="45" t="s">
        <v>44</v>
      </c>
      <c r="I83" s="114" t="n">
        <v>45719</v>
      </c>
      <c r="J83" s="45" t="s">
        <v>2134</v>
      </c>
    </row>
    <row r="84" customFormat="false" ht="13.5" hidden="false" customHeight="true" outlineLevel="0" collapsed="false">
      <c r="A84" s="25" t="s">
        <v>394</v>
      </c>
      <c r="B84" s="25" t="s">
        <v>31</v>
      </c>
      <c r="C84" s="23" t="n">
        <v>2875.8153</v>
      </c>
      <c r="D84" s="23" t="n">
        <v>12124.18</v>
      </c>
      <c r="E84" s="25" t="s">
        <v>41</v>
      </c>
      <c r="F84" s="25" t="s">
        <v>112</v>
      </c>
      <c r="G84" s="45" t="s">
        <v>43</v>
      </c>
      <c r="H84" s="45" t="s">
        <v>44</v>
      </c>
      <c r="I84" s="114" t="n">
        <v>45719</v>
      </c>
      <c r="J84" s="45" t="s">
        <v>2135</v>
      </c>
    </row>
    <row r="85" customFormat="false" ht="13.5" hidden="false" customHeight="true" outlineLevel="0" collapsed="false">
      <c r="A85" s="25" t="s">
        <v>399</v>
      </c>
      <c r="B85" s="25" t="s">
        <v>400</v>
      </c>
      <c r="C85" s="23" t="n">
        <v>1500000</v>
      </c>
      <c r="D85" s="23" t="n">
        <v>0</v>
      </c>
      <c r="E85" s="25" t="s">
        <v>276</v>
      </c>
      <c r="F85" s="25" t="s">
        <v>112</v>
      </c>
      <c r="G85" s="45" t="s">
        <v>43</v>
      </c>
      <c r="H85" s="45" t="s">
        <v>406</v>
      </c>
      <c r="I85" s="114" t="n">
        <v>45719</v>
      </c>
      <c r="J85" s="45" t="s">
        <v>2136</v>
      </c>
    </row>
    <row r="86" customFormat="false" ht="13.5" hidden="false" customHeight="true" outlineLevel="0" collapsed="false">
      <c r="A86" s="25" t="s">
        <v>407</v>
      </c>
      <c r="B86" s="25" t="s">
        <v>194</v>
      </c>
      <c r="C86" s="23" t="n">
        <v>6710.2358</v>
      </c>
      <c r="D86" s="23" t="n">
        <v>28289.76</v>
      </c>
      <c r="E86" s="25" t="s">
        <v>41</v>
      </c>
      <c r="F86" s="25" t="s">
        <v>112</v>
      </c>
      <c r="G86" s="45" t="s">
        <v>43</v>
      </c>
      <c r="H86" s="45" t="s">
        <v>44</v>
      </c>
      <c r="I86" s="114" t="n">
        <v>45719</v>
      </c>
      <c r="J86" s="45" t="s">
        <v>2137</v>
      </c>
    </row>
    <row r="87" customFormat="false" ht="13.5" hidden="false" customHeight="true" outlineLevel="0" collapsed="false">
      <c r="A87" s="25" t="s">
        <v>414</v>
      </c>
      <c r="B87" s="25" t="s">
        <v>144</v>
      </c>
      <c r="C87" s="23" t="n">
        <v>5751.6307</v>
      </c>
      <c r="D87" s="23" t="n">
        <v>24248.37</v>
      </c>
      <c r="E87" s="25" t="s">
        <v>41</v>
      </c>
      <c r="F87" s="25" t="s">
        <v>112</v>
      </c>
      <c r="G87" s="45" t="s">
        <v>43</v>
      </c>
      <c r="H87" s="45" t="s">
        <v>44</v>
      </c>
      <c r="I87" s="114" t="n">
        <v>45719</v>
      </c>
      <c r="J87" s="45" t="s">
        <v>2138</v>
      </c>
    </row>
    <row r="88" customFormat="false" ht="13.5" hidden="false" customHeight="true" outlineLevel="0" collapsed="false">
      <c r="A88" s="25" t="s">
        <v>414</v>
      </c>
      <c r="B88" s="25" t="s">
        <v>144</v>
      </c>
      <c r="C88" s="23" t="n">
        <v>2875.8153</v>
      </c>
      <c r="D88" s="23" t="n">
        <v>12124.18</v>
      </c>
      <c r="E88" s="25" t="s">
        <v>41</v>
      </c>
      <c r="F88" s="25" t="s">
        <v>112</v>
      </c>
      <c r="G88" s="45" t="s">
        <v>43</v>
      </c>
      <c r="H88" s="45" t="s">
        <v>44</v>
      </c>
      <c r="I88" s="114" t="n">
        <v>45719</v>
      </c>
      <c r="J88" s="45" t="s">
        <v>2139</v>
      </c>
    </row>
    <row r="89" customFormat="false" ht="13.5" hidden="false" customHeight="true" outlineLevel="0" collapsed="false">
      <c r="A89" s="25" t="s">
        <v>414</v>
      </c>
      <c r="B89" s="25" t="s">
        <v>46</v>
      </c>
      <c r="C89" s="23" t="n">
        <v>958.6051</v>
      </c>
      <c r="D89" s="23" t="n">
        <v>4041.39</v>
      </c>
      <c r="E89" s="25" t="s">
        <v>41</v>
      </c>
      <c r="F89" s="25" t="s">
        <v>112</v>
      </c>
      <c r="G89" s="45" t="s">
        <v>43</v>
      </c>
      <c r="H89" s="45" t="s">
        <v>44</v>
      </c>
      <c r="I89" s="114" t="n">
        <v>45719</v>
      </c>
      <c r="J89" s="45" t="s">
        <v>2140</v>
      </c>
    </row>
    <row r="90" customFormat="false" ht="13.5" hidden="false" customHeight="true" outlineLevel="0" collapsed="false">
      <c r="A90" s="25" t="s">
        <v>421</v>
      </c>
      <c r="B90" s="25" t="s">
        <v>144</v>
      </c>
      <c r="C90" s="23" t="n">
        <v>22047.9176</v>
      </c>
      <c r="D90" s="23" t="n">
        <v>92952.08</v>
      </c>
      <c r="E90" s="25" t="s">
        <v>41</v>
      </c>
      <c r="F90" s="25" t="s">
        <v>112</v>
      </c>
      <c r="G90" s="45" t="s">
        <v>43</v>
      </c>
      <c r="H90" s="45" t="s">
        <v>44</v>
      </c>
      <c r="I90" s="114" t="n">
        <v>45719</v>
      </c>
      <c r="J90" s="45" t="s">
        <v>2141</v>
      </c>
    </row>
    <row r="91" customFormat="false" ht="13.5" hidden="false" customHeight="true" outlineLevel="0" collapsed="false">
      <c r="A91" s="25" t="s">
        <v>421</v>
      </c>
      <c r="B91" s="25" t="s">
        <v>144</v>
      </c>
      <c r="C91" s="23" t="n">
        <v>85000</v>
      </c>
      <c r="D91" s="23" t="n">
        <v>0</v>
      </c>
      <c r="E91" s="25" t="s">
        <v>41</v>
      </c>
      <c r="F91" s="25" t="s">
        <v>112</v>
      </c>
      <c r="G91" s="45" t="s">
        <v>43</v>
      </c>
      <c r="H91" s="45" t="s">
        <v>44</v>
      </c>
      <c r="I91" s="114" t="n">
        <v>45719</v>
      </c>
      <c r="J91" s="45" t="s">
        <v>2142</v>
      </c>
    </row>
    <row r="92" customFormat="false" ht="13.5" hidden="false" customHeight="true" outlineLevel="0" collapsed="false">
      <c r="A92" s="25" t="s">
        <v>428</v>
      </c>
      <c r="B92" s="25" t="s">
        <v>400</v>
      </c>
      <c r="C92" s="23" t="n">
        <v>250000</v>
      </c>
      <c r="D92" s="23" t="n">
        <v>0</v>
      </c>
      <c r="E92" s="25" t="s">
        <v>276</v>
      </c>
      <c r="F92" s="25" t="s">
        <v>112</v>
      </c>
      <c r="G92" s="45" t="s">
        <v>43</v>
      </c>
      <c r="H92" s="45" t="s">
        <v>406</v>
      </c>
      <c r="I92" s="114" t="n">
        <v>45719</v>
      </c>
      <c r="J92" s="45" t="s">
        <v>2143</v>
      </c>
    </row>
    <row r="93" customFormat="false" ht="13.5" hidden="false" customHeight="true" outlineLevel="0" collapsed="false">
      <c r="A93" s="25" t="s">
        <v>434</v>
      </c>
      <c r="B93" s="25" t="s">
        <v>400</v>
      </c>
      <c r="C93" s="23" t="n">
        <v>500000</v>
      </c>
      <c r="D93" s="23" t="n">
        <v>0</v>
      </c>
      <c r="E93" s="25" t="s">
        <v>276</v>
      </c>
      <c r="F93" s="25" t="s">
        <v>112</v>
      </c>
      <c r="G93" s="45" t="s">
        <v>43</v>
      </c>
      <c r="H93" s="45" t="s">
        <v>406</v>
      </c>
      <c r="I93" s="114" t="n">
        <v>45719</v>
      </c>
      <c r="J93" s="45" t="s">
        <v>2144</v>
      </c>
    </row>
    <row r="94" customFormat="false" ht="13.5" hidden="false" customHeight="true" outlineLevel="0" collapsed="false">
      <c r="A94" s="25" t="s">
        <v>441</v>
      </c>
      <c r="B94" s="25" t="s">
        <v>400</v>
      </c>
      <c r="C94" s="23" t="n">
        <v>650000</v>
      </c>
      <c r="D94" s="23" t="n">
        <v>0</v>
      </c>
      <c r="E94" s="25" t="s">
        <v>276</v>
      </c>
      <c r="F94" s="25" t="s">
        <v>112</v>
      </c>
      <c r="G94" s="45" t="s">
        <v>43</v>
      </c>
      <c r="H94" s="45" t="s">
        <v>406</v>
      </c>
      <c r="I94" s="114" t="n">
        <v>45719</v>
      </c>
      <c r="J94" s="45" t="s">
        <v>2145</v>
      </c>
    </row>
    <row r="95" customFormat="false" ht="13.5" hidden="false" customHeight="true" outlineLevel="0" collapsed="false">
      <c r="A95" s="25" t="s">
        <v>448</v>
      </c>
      <c r="B95" s="25" t="s">
        <v>400</v>
      </c>
      <c r="C95" s="23" t="n">
        <v>550000</v>
      </c>
      <c r="D95" s="23" t="n">
        <v>0</v>
      </c>
      <c r="E95" s="25" t="s">
        <v>276</v>
      </c>
      <c r="F95" s="25" t="s">
        <v>112</v>
      </c>
      <c r="G95" s="45" t="s">
        <v>43</v>
      </c>
      <c r="H95" s="45" t="s">
        <v>406</v>
      </c>
      <c r="I95" s="114" t="n">
        <v>45719</v>
      </c>
      <c r="J95" s="45" t="s">
        <v>2146</v>
      </c>
    </row>
    <row r="96" customFormat="false" ht="13.5" hidden="false" customHeight="true" outlineLevel="0" collapsed="false">
      <c r="A96" s="25" t="s">
        <v>452</v>
      </c>
      <c r="B96" s="25" t="s">
        <v>400</v>
      </c>
      <c r="C96" s="23" t="n">
        <v>3850000</v>
      </c>
      <c r="D96" s="23" t="n">
        <v>0</v>
      </c>
      <c r="E96" s="25" t="s">
        <v>276</v>
      </c>
      <c r="F96" s="25" t="s">
        <v>112</v>
      </c>
      <c r="G96" s="45" t="s">
        <v>43</v>
      </c>
      <c r="H96" s="45" t="s">
        <v>406</v>
      </c>
      <c r="I96" s="114" t="n">
        <v>45719</v>
      </c>
      <c r="J96" s="45" t="s">
        <v>2147</v>
      </c>
    </row>
    <row r="97" customFormat="false" ht="13.5" hidden="false" customHeight="true" outlineLevel="0" collapsed="false">
      <c r="A97" s="25" t="s">
        <v>458</v>
      </c>
      <c r="B97" s="25" t="s">
        <v>400</v>
      </c>
      <c r="C97" s="23" t="n">
        <v>8000000</v>
      </c>
      <c r="D97" s="23" t="n">
        <v>0</v>
      </c>
      <c r="E97" s="25" t="s">
        <v>276</v>
      </c>
      <c r="F97" s="25" t="s">
        <v>112</v>
      </c>
      <c r="G97" s="45" t="s">
        <v>43</v>
      </c>
      <c r="H97" s="45" t="s">
        <v>406</v>
      </c>
      <c r="I97" s="114" t="n">
        <v>45719</v>
      </c>
      <c r="J97" s="45" t="s">
        <v>2148</v>
      </c>
    </row>
    <row r="98" customFormat="false" ht="13.5" hidden="false" customHeight="true" outlineLevel="0" collapsed="false">
      <c r="A98" s="25" t="s">
        <v>463</v>
      </c>
      <c r="B98" s="25" t="s">
        <v>267</v>
      </c>
      <c r="C98" s="23" t="n">
        <v>25500</v>
      </c>
      <c r="D98" s="23" t="n">
        <v>0</v>
      </c>
      <c r="E98" s="25" t="s">
        <v>276</v>
      </c>
      <c r="F98" s="25" t="s">
        <v>112</v>
      </c>
      <c r="G98" s="45" t="s">
        <v>43</v>
      </c>
      <c r="H98" s="45" t="s">
        <v>470</v>
      </c>
      <c r="I98" s="114" t="n">
        <v>45719</v>
      </c>
      <c r="J98" s="45" t="s">
        <v>2122</v>
      </c>
    </row>
    <row r="99" customFormat="false" ht="13.5" hidden="false" customHeight="true" outlineLevel="0" collapsed="false">
      <c r="A99" s="25" t="s">
        <v>471</v>
      </c>
      <c r="B99" s="25" t="s">
        <v>400</v>
      </c>
      <c r="C99" s="23" t="n">
        <v>250000</v>
      </c>
      <c r="D99" s="23" t="n">
        <v>0</v>
      </c>
      <c r="E99" s="25" t="s">
        <v>276</v>
      </c>
      <c r="F99" s="25" t="s">
        <v>112</v>
      </c>
      <c r="G99" s="45" t="s">
        <v>43</v>
      </c>
      <c r="H99" s="45" t="s">
        <v>470</v>
      </c>
      <c r="I99" s="114" t="n">
        <v>45719</v>
      </c>
      <c r="J99" s="45" t="s">
        <v>2149</v>
      </c>
    </row>
    <row r="100" customFormat="false" ht="13.5" hidden="false" customHeight="true" outlineLevel="0" collapsed="false">
      <c r="A100" s="25" t="s">
        <v>477</v>
      </c>
      <c r="B100" s="25" t="s">
        <v>400</v>
      </c>
      <c r="C100" s="23" t="n">
        <v>500000</v>
      </c>
      <c r="D100" s="23" t="n">
        <v>0</v>
      </c>
      <c r="E100" s="25" t="s">
        <v>276</v>
      </c>
      <c r="F100" s="25" t="s">
        <v>112</v>
      </c>
      <c r="G100" s="45" t="s">
        <v>43</v>
      </c>
      <c r="H100" s="45" t="s">
        <v>470</v>
      </c>
      <c r="I100" s="114" t="n">
        <v>45719</v>
      </c>
      <c r="J100" s="45" t="s">
        <v>2150</v>
      </c>
    </row>
    <row r="101" customFormat="false" ht="13.5" hidden="false" customHeight="true" outlineLevel="0" collapsed="false">
      <c r="A101" s="25" t="s">
        <v>483</v>
      </c>
      <c r="B101" s="25" t="s">
        <v>144</v>
      </c>
      <c r="C101" s="23" t="n">
        <v>13612.1926</v>
      </c>
      <c r="D101" s="23" t="n">
        <v>57387.81</v>
      </c>
      <c r="E101" s="25" t="s">
        <v>41</v>
      </c>
      <c r="F101" s="25" t="s">
        <v>112</v>
      </c>
      <c r="G101" s="45" t="s">
        <v>43</v>
      </c>
      <c r="H101" s="45" t="s">
        <v>44</v>
      </c>
      <c r="I101" s="114" t="n">
        <v>45719</v>
      </c>
      <c r="J101" s="45" t="s">
        <v>2151</v>
      </c>
    </row>
    <row r="102" customFormat="false" ht="13.5" hidden="false" customHeight="true" outlineLevel="0" collapsed="false">
      <c r="A102" s="25" t="s">
        <v>488</v>
      </c>
      <c r="B102" s="25" t="s">
        <v>194</v>
      </c>
      <c r="C102" s="23" t="n">
        <v>5103.5488</v>
      </c>
      <c r="D102" s="23" t="n">
        <v>196730.5012</v>
      </c>
      <c r="E102" s="25" t="s">
        <v>41</v>
      </c>
      <c r="F102" s="25" t="s">
        <v>496</v>
      </c>
      <c r="G102" s="45" t="s">
        <v>43</v>
      </c>
      <c r="H102" s="45" t="s">
        <v>44</v>
      </c>
      <c r="I102" s="114" t="n">
        <v>45691</v>
      </c>
      <c r="J102" s="45" t="s">
        <v>2152</v>
      </c>
    </row>
    <row r="103" customFormat="false" ht="13.5" hidden="false" customHeight="true" outlineLevel="0" collapsed="false">
      <c r="A103" s="25" t="s">
        <v>488</v>
      </c>
      <c r="B103" s="25" t="s">
        <v>163</v>
      </c>
      <c r="C103" s="23" t="n">
        <v>0</v>
      </c>
      <c r="D103" s="23" t="n">
        <v>21780</v>
      </c>
      <c r="E103" s="25" t="s">
        <v>41</v>
      </c>
      <c r="F103" s="25" t="s">
        <v>497</v>
      </c>
      <c r="G103" s="45" t="s">
        <v>43</v>
      </c>
      <c r="H103" s="45" t="s">
        <v>44</v>
      </c>
      <c r="I103" s="114" t="n">
        <v>45691</v>
      </c>
      <c r="J103" s="45" t="s">
        <v>2153</v>
      </c>
    </row>
    <row r="104" customFormat="false" ht="13.5" hidden="false" customHeight="true" outlineLevel="0" collapsed="false">
      <c r="A104" s="25" t="s">
        <v>498</v>
      </c>
      <c r="B104" s="25" t="s">
        <v>163</v>
      </c>
      <c r="C104" s="23" t="n">
        <v>0</v>
      </c>
      <c r="D104" s="23" t="n">
        <v>4455</v>
      </c>
      <c r="E104" s="25" t="s">
        <v>41</v>
      </c>
      <c r="F104" s="25" t="s">
        <v>497</v>
      </c>
      <c r="G104" s="45" t="s">
        <v>43</v>
      </c>
      <c r="H104" s="45" t="s">
        <v>44</v>
      </c>
      <c r="I104" s="114" t="n">
        <v>45719</v>
      </c>
      <c r="J104" s="45" t="s">
        <v>2154</v>
      </c>
    </row>
    <row r="105" customFormat="false" ht="13.5" hidden="false" customHeight="true" outlineLevel="0" collapsed="false">
      <c r="A105" s="25" t="s">
        <v>498</v>
      </c>
      <c r="B105" s="25" t="s">
        <v>179</v>
      </c>
      <c r="C105" s="23" t="n">
        <v>0</v>
      </c>
      <c r="D105" s="23" t="n">
        <v>1644.16</v>
      </c>
      <c r="E105" s="25" t="s">
        <v>41</v>
      </c>
      <c r="F105" s="25" t="s">
        <v>504</v>
      </c>
      <c r="G105" s="45" t="s">
        <v>43</v>
      </c>
      <c r="H105" s="45" t="s">
        <v>44</v>
      </c>
      <c r="I105" s="114" t="n">
        <v>45719</v>
      </c>
      <c r="J105" s="45" t="s">
        <v>2155</v>
      </c>
    </row>
    <row r="106" customFormat="false" ht="13.5" hidden="false" customHeight="true" outlineLevel="0" collapsed="false">
      <c r="A106" s="25" t="s">
        <v>505</v>
      </c>
      <c r="B106" s="25" t="s">
        <v>144</v>
      </c>
      <c r="C106" s="23" t="n">
        <v>0</v>
      </c>
      <c r="D106" s="23" t="n">
        <v>20000</v>
      </c>
      <c r="E106" s="25" t="s">
        <v>41</v>
      </c>
      <c r="F106" s="25" t="s">
        <v>513</v>
      </c>
      <c r="G106" s="45" t="s">
        <v>43</v>
      </c>
      <c r="H106" s="45" t="s">
        <v>44</v>
      </c>
      <c r="I106" s="114" t="n">
        <v>45663</v>
      </c>
      <c r="J106" s="45" t="s">
        <v>2156</v>
      </c>
    </row>
    <row r="107" customFormat="false" ht="13.5" hidden="false" customHeight="true" outlineLevel="0" collapsed="false">
      <c r="A107" s="25" t="s">
        <v>505</v>
      </c>
      <c r="B107" s="25" t="s">
        <v>194</v>
      </c>
      <c r="C107" s="23" t="n">
        <v>0</v>
      </c>
      <c r="D107" s="23" t="n">
        <v>19401.28</v>
      </c>
      <c r="E107" s="25" t="s">
        <v>41</v>
      </c>
      <c r="F107" s="25" t="s">
        <v>496</v>
      </c>
      <c r="G107" s="45" t="s">
        <v>43</v>
      </c>
      <c r="H107" s="45" t="s">
        <v>44</v>
      </c>
      <c r="I107" s="114" t="n">
        <v>45663</v>
      </c>
      <c r="J107" s="45" t="s">
        <v>2157</v>
      </c>
    </row>
    <row r="108" customFormat="false" ht="13.5" hidden="false" customHeight="true" outlineLevel="0" collapsed="false">
      <c r="A108" s="25" t="s">
        <v>505</v>
      </c>
      <c r="B108" s="25" t="s">
        <v>267</v>
      </c>
      <c r="C108" s="23" t="n">
        <v>344840</v>
      </c>
      <c r="D108" s="23" t="n">
        <v>15079.2</v>
      </c>
      <c r="E108" s="25" t="s">
        <v>276</v>
      </c>
      <c r="F108" s="25" t="s">
        <v>516</v>
      </c>
      <c r="G108" s="45" t="s">
        <v>2094</v>
      </c>
      <c r="H108" s="45" t="s">
        <v>44</v>
      </c>
      <c r="I108" s="114" t="n">
        <v>45663</v>
      </c>
      <c r="J108" s="45" t="s">
        <v>2158</v>
      </c>
    </row>
    <row r="109" customFormat="false" ht="13.5" hidden="false" customHeight="true" outlineLevel="0" collapsed="false">
      <c r="A109" s="25" t="s">
        <v>505</v>
      </c>
      <c r="B109" s="25" t="s">
        <v>163</v>
      </c>
      <c r="C109" s="23" t="n">
        <v>0</v>
      </c>
      <c r="D109" s="23" t="n">
        <v>8910</v>
      </c>
      <c r="E109" s="25" t="s">
        <v>41</v>
      </c>
      <c r="F109" s="25" t="s">
        <v>497</v>
      </c>
      <c r="G109" s="45" t="s">
        <v>43</v>
      </c>
      <c r="H109" s="45" t="s">
        <v>44</v>
      </c>
      <c r="I109" s="114" t="n">
        <v>45663</v>
      </c>
      <c r="J109" s="45" t="s">
        <v>2159</v>
      </c>
    </row>
    <row r="110" customFormat="false" ht="13.5" hidden="false" customHeight="true" outlineLevel="0" collapsed="false">
      <c r="A110" s="25" t="s">
        <v>505</v>
      </c>
      <c r="B110" s="25" t="s">
        <v>46</v>
      </c>
      <c r="C110" s="23" t="n">
        <v>0</v>
      </c>
      <c r="D110" s="23" t="n">
        <v>6250</v>
      </c>
      <c r="E110" s="25" t="s">
        <v>41</v>
      </c>
      <c r="F110" s="25" t="s">
        <v>517</v>
      </c>
      <c r="G110" s="45" t="s">
        <v>43</v>
      </c>
      <c r="H110" s="45" t="s">
        <v>44</v>
      </c>
      <c r="I110" s="114" t="n">
        <v>45663</v>
      </c>
      <c r="J110" s="45" t="s">
        <v>2160</v>
      </c>
    </row>
    <row r="111" customFormat="false" ht="13.5" hidden="false" customHeight="true" outlineLevel="0" collapsed="false">
      <c r="A111" s="25" t="s">
        <v>505</v>
      </c>
      <c r="B111" s="25" t="s">
        <v>179</v>
      </c>
      <c r="C111" s="23" t="n">
        <v>0</v>
      </c>
      <c r="D111" s="23" t="n">
        <v>1796.72</v>
      </c>
      <c r="E111" s="25" t="s">
        <v>41</v>
      </c>
      <c r="F111" s="25" t="s">
        <v>504</v>
      </c>
      <c r="G111" s="45" t="s">
        <v>43</v>
      </c>
      <c r="H111" s="45" t="s">
        <v>44</v>
      </c>
      <c r="I111" s="114" t="n">
        <v>45663</v>
      </c>
      <c r="J111" s="45" t="s">
        <v>2161</v>
      </c>
    </row>
    <row r="112" customFormat="false" ht="13.5" hidden="false" customHeight="true" outlineLevel="0" collapsed="false">
      <c r="A112" s="25" t="s">
        <v>518</v>
      </c>
      <c r="B112" s="25" t="s">
        <v>144</v>
      </c>
      <c r="C112" s="23" t="n">
        <v>0</v>
      </c>
      <c r="D112" s="23" t="n">
        <v>119566.46</v>
      </c>
      <c r="E112" s="25" t="s">
        <v>41</v>
      </c>
      <c r="F112" s="25" t="s">
        <v>525</v>
      </c>
      <c r="G112" s="45" t="s">
        <v>43</v>
      </c>
      <c r="H112" s="45" t="s">
        <v>44</v>
      </c>
      <c r="I112" s="114" t="n">
        <v>45663</v>
      </c>
      <c r="J112" s="45" t="s">
        <v>2162</v>
      </c>
    </row>
    <row r="113" customFormat="false" ht="13.5" hidden="false" customHeight="true" outlineLevel="0" collapsed="false">
      <c r="A113" s="25" t="s">
        <v>526</v>
      </c>
      <c r="B113" s="25" t="s">
        <v>144</v>
      </c>
      <c r="C113" s="23" t="n">
        <v>0</v>
      </c>
      <c r="D113" s="23" t="n">
        <v>67599.86</v>
      </c>
      <c r="E113" s="25" t="s">
        <v>41</v>
      </c>
      <c r="F113" s="25" t="s">
        <v>531</v>
      </c>
      <c r="G113" s="45" t="s">
        <v>43</v>
      </c>
      <c r="H113" s="45" t="s">
        <v>44</v>
      </c>
      <c r="I113" s="114" t="n">
        <v>45663</v>
      </c>
      <c r="J113" s="45" t="s">
        <v>2163</v>
      </c>
    </row>
    <row r="114" customFormat="false" ht="13.5" hidden="false" customHeight="true" outlineLevel="0" collapsed="false">
      <c r="A114" s="25" t="s">
        <v>532</v>
      </c>
      <c r="B114" s="25" t="s">
        <v>163</v>
      </c>
      <c r="C114" s="23" t="n">
        <v>0</v>
      </c>
      <c r="D114" s="23" t="n">
        <v>990</v>
      </c>
      <c r="E114" s="25" t="s">
        <v>41</v>
      </c>
      <c r="F114" s="25" t="s">
        <v>497</v>
      </c>
      <c r="G114" s="45" t="s">
        <v>43</v>
      </c>
      <c r="H114" s="45" t="s">
        <v>44</v>
      </c>
      <c r="I114" s="114" t="n">
        <v>45719</v>
      </c>
      <c r="J114" s="45" t="s">
        <v>2164</v>
      </c>
    </row>
    <row r="115" customFormat="false" ht="13.5" hidden="false" customHeight="true" outlineLevel="0" collapsed="false">
      <c r="A115" s="25" t="s">
        <v>532</v>
      </c>
      <c r="B115" s="25" t="s">
        <v>179</v>
      </c>
      <c r="C115" s="23" t="n">
        <v>0</v>
      </c>
      <c r="D115" s="23" t="n">
        <v>760.04</v>
      </c>
      <c r="E115" s="25" t="s">
        <v>41</v>
      </c>
      <c r="F115" s="25" t="s">
        <v>504</v>
      </c>
      <c r="G115" s="45" t="s">
        <v>43</v>
      </c>
      <c r="H115" s="45" t="s">
        <v>44</v>
      </c>
      <c r="I115" s="114" t="n">
        <v>45719</v>
      </c>
      <c r="J115" s="45" t="s">
        <v>2165</v>
      </c>
    </row>
    <row r="116" customFormat="false" ht="13.5" hidden="false" customHeight="true" outlineLevel="0" collapsed="false">
      <c r="A116" s="25" t="s">
        <v>539</v>
      </c>
      <c r="B116" s="25" t="s">
        <v>163</v>
      </c>
      <c r="C116" s="23" t="n">
        <v>0</v>
      </c>
      <c r="D116" s="23" t="n">
        <v>10560</v>
      </c>
      <c r="E116" s="25" t="s">
        <v>41</v>
      </c>
      <c r="F116" s="25" t="s">
        <v>497</v>
      </c>
      <c r="G116" s="45" t="s">
        <v>43</v>
      </c>
      <c r="H116" s="45" t="s">
        <v>44</v>
      </c>
      <c r="I116" s="114" t="n">
        <v>45719</v>
      </c>
      <c r="J116" s="45" t="s">
        <v>2166</v>
      </c>
    </row>
    <row r="117" customFormat="false" ht="13.5" hidden="false" customHeight="true" outlineLevel="0" collapsed="false">
      <c r="A117" s="25" t="s">
        <v>539</v>
      </c>
      <c r="B117" s="25" t="s">
        <v>31</v>
      </c>
      <c r="C117" s="23" t="n">
        <v>0</v>
      </c>
      <c r="D117" s="23" t="n">
        <v>6081.1</v>
      </c>
      <c r="E117" s="25" t="s">
        <v>41</v>
      </c>
      <c r="F117" s="25" t="s">
        <v>547</v>
      </c>
      <c r="G117" s="45" t="s">
        <v>43</v>
      </c>
      <c r="H117" s="45" t="s">
        <v>44</v>
      </c>
      <c r="I117" s="114" t="n">
        <v>45719</v>
      </c>
      <c r="J117" s="45" t="s">
        <v>2167</v>
      </c>
    </row>
    <row r="118" customFormat="false" ht="13.5" hidden="false" customHeight="true" outlineLevel="0" collapsed="false">
      <c r="A118" s="25" t="s">
        <v>548</v>
      </c>
      <c r="B118" s="25" t="s">
        <v>31</v>
      </c>
      <c r="C118" s="23" t="n">
        <v>0</v>
      </c>
      <c r="D118" s="23" t="n">
        <v>31438.04</v>
      </c>
      <c r="E118" s="25" t="s">
        <v>41</v>
      </c>
      <c r="F118" s="25" t="s">
        <v>554</v>
      </c>
      <c r="G118" s="45" t="s">
        <v>43</v>
      </c>
      <c r="H118" s="45" t="s">
        <v>44</v>
      </c>
      <c r="I118" s="114" t="n">
        <v>45748</v>
      </c>
      <c r="J118" s="45" t="s">
        <v>2168</v>
      </c>
    </row>
    <row r="119" customFormat="false" ht="13.5" hidden="false" customHeight="true" outlineLevel="0" collapsed="false">
      <c r="A119" s="25" t="s">
        <v>555</v>
      </c>
      <c r="B119" s="25" t="s">
        <v>31</v>
      </c>
      <c r="C119" s="23" t="n">
        <v>0</v>
      </c>
      <c r="D119" s="23" t="n">
        <v>1500</v>
      </c>
      <c r="E119" s="25" t="s">
        <v>41</v>
      </c>
      <c r="F119" s="25" t="s">
        <v>564</v>
      </c>
      <c r="G119" s="45" t="s">
        <v>43</v>
      </c>
      <c r="H119" s="45" t="s">
        <v>44</v>
      </c>
      <c r="I119" s="114" t="n">
        <v>45748</v>
      </c>
      <c r="J119" s="45" t="s">
        <v>2169</v>
      </c>
    </row>
    <row r="120" customFormat="false" ht="13.5" hidden="false" customHeight="true" outlineLevel="0" collapsed="false">
      <c r="A120" s="25" t="s">
        <v>565</v>
      </c>
      <c r="B120" s="25" t="s">
        <v>400</v>
      </c>
      <c r="C120" s="23" t="n">
        <v>1308000</v>
      </c>
      <c r="D120" s="23" t="n">
        <v>0</v>
      </c>
      <c r="E120" s="25" t="s">
        <v>41</v>
      </c>
      <c r="F120" s="25" t="s">
        <v>112</v>
      </c>
      <c r="G120" s="45" t="s">
        <v>43</v>
      </c>
      <c r="H120" s="45" t="s">
        <v>44</v>
      </c>
      <c r="I120" s="114" t="n">
        <v>45663</v>
      </c>
      <c r="J120" s="45" t="s">
        <v>2170</v>
      </c>
    </row>
    <row r="121" customFormat="false" ht="13.5" hidden="false" customHeight="true" outlineLevel="0" collapsed="false">
      <c r="A121" s="25" t="s">
        <v>571</v>
      </c>
      <c r="B121" s="25" t="s">
        <v>400</v>
      </c>
      <c r="C121" s="23" t="n">
        <v>50000</v>
      </c>
      <c r="D121" s="23" t="n">
        <v>0</v>
      </c>
      <c r="E121" s="25" t="s">
        <v>276</v>
      </c>
      <c r="F121" s="25" t="s">
        <v>112</v>
      </c>
      <c r="G121" s="45" t="s">
        <v>2094</v>
      </c>
      <c r="H121" s="45" t="s">
        <v>112</v>
      </c>
      <c r="I121" s="114" t="n">
        <v>45663</v>
      </c>
      <c r="J121" s="45" t="s">
        <v>2171</v>
      </c>
    </row>
    <row r="122" customFormat="false" ht="13.5" hidden="false" customHeight="true" outlineLevel="0" collapsed="false">
      <c r="A122" s="25" t="s">
        <v>578</v>
      </c>
      <c r="B122" s="25" t="s">
        <v>400</v>
      </c>
      <c r="C122" s="23" t="n">
        <v>50000</v>
      </c>
      <c r="D122" s="23" t="n">
        <v>0</v>
      </c>
      <c r="E122" s="25" t="s">
        <v>276</v>
      </c>
      <c r="F122" s="25" t="s">
        <v>112</v>
      </c>
      <c r="G122" s="45" t="s">
        <v>2094</v>
      </c>
      <c r="H122" s="45" t="s">
        <v>112</v>
      </c>
      <c r="I122" s="114" t="n">
        <v>45663</v>
      </c>
      <c r="J122" s="45" t="s">
        <v>2172</v>
      </c>
    </row>
    <row r="123" customFormat="false" ht="13.5" hidden="false" customHeight="true" outlineLevel="0" collapsed="false">
      <c r="A123" s="25" t="s">
        <v>584</v>
      </c>
      <c r="B123" s="25" t="s">
        <v>400</v>
      </c>
      <c r="C123" s="23" t="n">
        <v>150000</v>
      </c>
      <c r="D123" s="23" t="n">
        <v>0</v>
      </c>
      <c r="E123" s="25" t="s">
        <v>276</v>
      </c>
      <c r="F123" s="25" t="s">
        <v>112</v>
      </c>
      <c r="G123" s="45" t="s">
        <v>43</v>
      </c>
      <c r="H123" s="45" t="s">
        <v>112</v>
      </c>
      <c r="I123" s="114" t="n">
        <v>45663</v>
      </c>
      <c r="J123" s="45" t="s">
        <v>2173</v>
      </c>
    </row>
    <row r="124" customFormat="false" ht="13.5" hidden="false" customHeight="true" outlineLevel="0" collapsed="false">
      <c r="A124" s="25" t="s">
        <v>590</v>
      </c>
      <c r="B124" s="25" t="s">
        <v>46</v>
      </c>
      <c r="C124" s="23" t="n">
        <v>8000</v>
      </c>
      <c r="D124" s="23" t="n">
        <v>0</v>
      </c>
      <c r="E124" s="25" t="s">
        <v>41</v>
      </c>
      <c r="F124" s="25" t="s">
        <v>112</v>
      </c>
      <c r="G124" s="45" t="s">
        <v>2094</v>
      </c>
      <c r="H124" s="45" t="s">
        <v>112</v>
      </c>
      <c r="I124" s="114" t="n">
        <v>45663</v>
      </c>
      <c r="J124" s="45" t="s">
        <v>2174</v>
      </c>
    </row>
    <row r="125" customFormat="false" ht="13.5" hidden="false" customHeight="true" outlineLevel="0" collapsed="false">
      <c r="A125" s="25" t="s">
        <v>596</v>
      </c>
      <c r="B125" s="25" t="s">
        <v>46</v>
      </c>
      <c r="C125" s="23" t="n">
        <v>100000</v>
      </c>
      <c r="D125" s="23" t="n">
        <v>0</v>
      </c>
      <c r="E125" s="25" t="s">
        <v>41</v>
      </c>
      <c r="F125" s="25" t="s">
        <v>112</v>
      </c>
      <c r="G125" s="45" t="s">
        <v>43</v>
      </c>
      <c r="H125" s="45" t="s">
        <v>44</v>
      </c>
      <c r="I125" s="114" t="n">
        <v>45663</v>
      </c>
      <c r="J125" s="45" t="s">
        <v>2175</v>
      </c>
    </row>
    <row r="126" customFormat="false" ht="13.5" hidden="false" customHeight="true" outlineLevel="0" collapsed="false">
      <c r="A126" s="25" t="s">
        <v>602</v>
      </c>
      <c r="B126" s="25" t="s">
        <v>46</v>
      </c>
      <c r="C126" s="23" t="n">
        <v>30000</v>
      </c>
      <c r="D126" s="23" t="n">
        <v>0</v>
      </c>
      <c r="E126" s="25" t="s">
        <v>41</v>
      </c>
      <c r="F126" s="25" t="s">
        <v>608</v>
      </c>
      <c r="G126" s="45" t="s">
        <v>43</v>
      </c>
      <c r="H126" s="45" t="s">
        <v>44</v>
      </c>
      <c r="I126" s="114" t="n">
        <v>45719</v>
      </c>
      <c r="J126" s="45" t="s">
        <v>2176</v>
      </c>
    </row>
    <row r="127" customFormat="false" ht="13.5" hidden="false" customHeight="true" outlineLevel="0" collapsed="false">
      <c r="A127" s="25" t="s">
        <v>609</v>
      </c>
      <c r="B127" s="25" t="s">
        <v>46</v>
      </c>
      <c r="C127" s="23" t="n">
        <v>100000</v>
      </c>
      <c r="D127" s="23" t="n">
        <v>0</v>
      </c>
      <c r="E127" s="25" t="s">
        <v>41</v>
      </c>
      <c r="F127" s="25" t="s">
        <v>112</v>
      </c>
      <c r="G127" s="45" t="s">
        <v>43</v>
      </c>
      <c r="H127" s="45" t="s">
        <v>44</v>
      </c>
      <c r="I127" s="114" t="n">
        <v>45663</v>
      </c>
      <c r="J127" s="45" t="s">
        <v>2177</v>
      </c>
    </row>
    <row r="128" customFormat="false" ht="13.5" hidden="false" customHeight="true" outlineLevel="0" collapsed="false">
      <c r="A128" s="25" t="s">
        <v>615</v>
      </c>
      <c r="B128" s="25" t="s">
        <v>46</v>
      </c>
      <c r="C128" s="23" t="n">
        <v>20000</v>
      </c>
      <c r="D128" s="23" t="n">
        <v>0</v>
      </c>
      <c r="E128" s="25" t="s">
        <v>41</v>
      </c>
      <c r="F128" s="25" t="s">
        <v>112</v>
      </c>
      <c r="G128" s="45" t="s">
        <v>43</v>
      </c>
      <c r="H128" s="45" t="s">
        <v>112</v>
      </c>
      <c r="I128" s="114" t="n">
        <v>45719</v>
      </c>
      <c r="J128" s="45" t="s">
        <v>2178</v>
      </c>
    </row>
    <row r="129" customFormat="false" ht="13.5" hidden="false" customHeight="true" outlineLevel="0" collapsed="false">
      <c r="A129" s="25" t="s">
        <v>622</v>
      </c>
      <c r="B129" s="25" t="s">
        <v>400</v>
      </c>
      <c r="C129" s="23" t="n">
        <v>10000</v>
      </c>
      <c r="D129" s="23" t="n">
        <v>0</v>
      </c>
      <c r="E129" s="25" t="s">
        <v>276</v>
      </c>
      <c r="F129" s="25" t="s">
        <v>112</v>
      </c>
      <c r="G129" s="45" t="s">
        <v>2094</v>
      </c>
      <c r="H129" s="45" t="s">
        <v>112</v>
      </c>
      <c r="I129" s="114" t="n">
        <v>45663</v>
      </c>
      <c r="J129" s="45" t="s">
        <v>2179</v>
      </c>
    </row>
    <row r="130" customFormat="false" ht="13.5" hidden="false" customHeight="true" outlineLevel="0" collapsed="false">
      <c r="A130" s="25" t="s">
        <v>629</v>
      </c>
      <c r="B130" s="25" t="s">
        <v>400</v>
      </c>
      <c r="C130" s="23" t="n">
        <v>1240000</v>
      </c>
      <c r="D130" s="23" t="n">
        <v>0</v>
      </c>
      <c r="E130" s="25" t="s">
        <v>276</v>
      </c>
      <c r="F130" s="25" t="s">
        <v>112</v>
      </c>
      <c r="G130" s="45" t="s">
        <v>43</v>
      </c>
      <c r="H130" s="45" t="s">
        <v>112</v>
      </c>
      <c r="I130" s="114" t="n">
        <v>45663</v>
      </c>
      <c r="J130" s="45" t="s">
        <v>2180</v>
      </c>
    </row>
    <row r="131" customFormat="false" ht="13.5" hidden="false" customHeight="true" outlineLevel="0" collapsed="false">
      <c r="A131" s="25" t="s">
        <v>635</v>
      </c>
      <c r="B131" s="25" t="s">
        <v>400</v>
      </c>
      <c r="C131" s="23" t="n">
        <v>30000</v>
      </c>
      <c r="D131" s="23" t="n">
        <v>0</v>
      </c>
      <c r="E131" s="25" t="s">
        <v>276</v>
      </c>
      <c r="F131" s="25" t="s">
        <v>112</v>
      </c>
      <c r="G131" s="45" t="s">
        <v>43</v>
      </c>
      <c r="H131" s="45" t="s">
        <v>112</v>
      </c>
      <c r="I131" s="114" t="n">
        <v>45663</v>
      </c>
      <c r="J131" s="45" t="s">
        <v>2181</v>
      </c>
    </row>
    <row r="132" customFormat="false" ht="13.5" hidden="false" customHeight="true" outlineLevel="0" collapsed="false">
      <c r="A132" s="25" t="s">
        <v>642</v>
      </c>
      <c r="B132" s="25" t="s">
        <v>144</v>
      </c>
      <c r="C132" s="23" t="n">
        <v>0</v>
      </c>
      <c r="D132" s="23" t="n">
        <v>80739.0893</v>
      </c>
      <c r="E132" s="25" t="s">
        <v>41</v>
      </c>
      <c r="F132" s="25" t="s">
        <v>648</v>
      </c>
      <c r="G132" s="45" t="s">
        <v>43</v>
      </c>
      <c r="H132" s="45" t="s">
        <v>44</v>
      </c>
      <c r="I132" s="114" t="n">
        <v>45658</v>
      </c>
      <c r="J132" s="45" t="s">
        <v>2182</v>
      </c>
    </row>
    <row r="133" customFormat="false" ht="13.5" hidden="false" customHeight="true" outlineLevel="0" collapsed="false">
      <c r="A133" s="25" t="s">
        <v>649</v>
      </c>
      <c r="B133" s="25" t="s">
        <v>144</v>
      </c>
      <c r="C133" s="23" t="n">
        <v>0</v>
      </c>
      <c r="D133" s="23" t="n">
        <v>80739.0893</v>
      </c>
      <c r="E133" s="25" t="s">
        <v>41</v>
      </c>
      <c r="F133" s="25" t="s">
        <v>655</v>
      </c>
      <c r="G133" s="45" t="s">
        <v>43</v>
      </c>
      <c r="H133" s="45" t="s">
        <v>44</v>
      </c>
      <c r="I133" s="114" t="n">
        <v>45658</v>
      </c>
      <c r="J133" s="45" t="s">
        <v>2183</v>
      </c>
    </row>
    <row r="134" customFormat="false" ht="13.5" hidden="false" customHeight="true" outlineLevel="0" collapsed="false">
      <c r="A134" s="25" t="s">
        <v>656</v>
      </c>
      <c r="B134" s="25" t="s">
        <v>163</v>
      </c>
      <c r="C134" s="23" t="n">
        <v>0</v>
      </c>
      <c r="D134" s="23" t="n">
        <v>2489.832</v>
      </c>
      <c r="E134" s="25" t="s">
        <v>41</v>
      </c>
      <c r="F134" s="25" t="s">
        <v>662</v>
      </c>
      <c r="G134" s="45" t="s">
        <v>43</v>
      </c>
      <c r="H134" s="45" t="s">
        <v>44</v>
      </c>
      <c r="I134" s="114" t="n">
        <v>45658</v>
      </c>
      <c r="J134" s="45" t="s">
        <v>2184</v>
      </c>
    </row>
    <row r="135" customFormat="false" ht="13.5" hidden="false" customHeight="true" outlineLevel="0" collapsed="false">
      <c r="A135" s="25" t="s">
        <v>663</v>
      </c>
      <c r="B135" s="25" t="s">
        <v>31</v>
      </c>
      <c r="C135" s="23" t="n">
        <v>0</v>
      </c>
      <c r="D135" s="23" t="n">
        <v>13120.7364</v>
      </c>
      <c r="E135" s="25" t="s">
        <v>41</v>
      </c>
      <c r="F135" s="25" t="s">
        <v>669</v>
      </c>
      <c r="G135" s="45" t="s">
        <v>43</v>
      </c>
      <c r="H135" s="45" t="s">
        <v>44</v>
      </c>
      <c r="I135" s="114" t="n">
        <v>45658</v>
      </c>
      <c r="J135" s="45" t="s">
        <v>2185</v>
      </c>
    </row>
    <row r="136" customFormat="false" ht="13.5" hidden="false" customHeight="true" outlineLevel="0" collapsed="false">
      <c r="A136" s="25" t="s">
        <v>670</v>
      </c>
      <c r="B136" s="25" t="s">
        <v>144</v>
      </c>
      <c r="C136" s="23" t="n">
        <v>0</v>
      </c>
      <c r="D136" s="23" t="n">
        <v>21446.1937</v>
      </c>
      <c r="E136" s="25" t="s">
        <v>41</v>
      </c>
      <c r="F136" s="25" t="s">
        <v>677</v>
      </c>
      <c r="G136" s="45" t="s">
        <v>43</v>
      </c>
      <c r="H136" s="45" t="s">
        <v>44</v>
      </c>
      <c r="I136" s="114" t="n">
        <v>45658</v>
      </c>
      <c r="J136" s="45" t="s">
        <v>2186</v>
      </c>
    </row>
    <row r="137" customFormat="false" ht="13.5" hidden="false" customHeight="true" outlineLevel="0" collapsed="false">
      <c r="A137" s="25" t="s">
        <v>678</v>
      </c>
      <c r="B137" s="25" t="s">
        <v>194</v>
      </c>
      <c r="C137" s="23" t="n">
        <v>0</v>
      </c>
      <c r="D137" s="23" t="n">
        <v>102932.6387</v>
      </c>
      <c r="E137" s="25" t="s">
        <v>41</v>
      </c>
      <c r="F137" s="25" t="s">
        <v>684</v>
      </c>
      <c r="G137" s="45" t="s">
        <v>43</v>
      </c>
      <c r="H137" s="45" t="s">
        <v>44</v>
      </c>
      <c r="I137" s="114" t="n">
        <v>45658</v>
      </c>
      <c r="J137" s="45" t="s">
        <v>2187</v>
      </c>
    </row>
    <row r="138" customFormat="false" ht="13.5" hidden="false" customHeight="true" outlineLevel="0" collapsed="false">
      <c r="A138" s="25" t="s">
        <v>685</v>
      </c>
      <c r="B138" s="25" t="s">
        <v>163</v>
      </c>
      <c r="C138" s="23" t="n">
        <v>0</v>
      </c>
      <c r="D138" s="23" t="n">
        <v>72527.8547</v>
      </c>
      <c r="E138" s="25" t="s">
        <v>41</v>
      </c>
      <c r="F138" s="25" t="s">
        <v>692</v>
      </c>
      <c r="G138" s="45" t="s">
        <v>43</v>
      </c>
      <c r="H138" s="45" t="s">
        <v>44</v>
      </c>
      <c r="I138" s="114" t="n">
        <v>45658</v>
      </c>
      <c r="J138" s="45" t="s">
        <v>2188</v>
      </c>
    </row>
    <row r="139" customFormat="false" ht="13.5" hidden="false" customHeight="true" outlineLevel="0" collapsed="false">
      <c r="A139" s="25" t="s">
        <v>693</v>
      </c>
      <c r="B139" s="25" t="s">
        <v>179</v>
      </c>
      <c r="C139" s="23" t="n">
        <v>0</v>
      </c>
      <c r="D139" s="23" t="n">
        <v>24507.0587</v>
      </c>
      <c r="E139" s="25" t="s">
        <v>41</v>
      </c>
      <c r="F139" s="25" t="s">
        <v>699</v>
      </c>
      <c r="G139" s="45" t="s">
        <v>43</v>
      </c>
      <c r="H139" s="45" t="s">
        <v>44</v>
      </c>
      <c r="I139" s="114" t="n">
        <v>45658</v>
      </c>
      <c r="J139" s="45" t="s">
        <v>2189</v>
      </c>
    </row>
    <row r="140" customFormat="false" ht="13.5" hidden="false" customHeight="true" outlineLevel="0" collapsed="false">
      <c r="A140" s="25" t="s">
        <v>700</v>
      </c>
      <c r="B140" s="25" t="s">
        <v>267</v>
      </c>
      <c r="C140" s="23" t="n">
        <v>200000</v>
      </c>
      <c r="D140" s="23" t="n">
        <v>0</v>
      </c>
      <c r="E140" s="25" t="s">
        <v>276</v>
      </c>
      <c r="F140" s="25" t="s">
        <v>112</v>
      </c>
      <c r="G140" s="45" t="s">
        <v>2094</v>
      </c>
      <c r="H140" s="45" t="s">
        <v>708</v>
      </c>
      <c r="I140" s="114" t="n">
        <v>45717</v>
      </c>
      <c r="J140" s="45" t="s">
        <v>2190</v>
      </c>
    </row>
    <row r="141" customFormat="false" ht="13.5" hidden="false" customHeight="true" outlineLevel="0" collapsed="false">
      <c r="A141" s="25" t="s">
        <v>700</v>
      </c>
      <c r="B141" s="25" t="s">
        <v>267</v>
      </c>
      <c r="C141" s="23" t="n">
        <v>17274.89</v>
      </c>
      <c r="D141" s="23" t="n">
        <v>0</v>
      </c>
      <c r="E141" s="25" t="s">
        <v>276</v>
      </c>
      <c r="F141" s="25" t="s">
        <v>713</v>
      </c>
      <c r="G141" s="45" t="s">
        <v>43</v>
      </c>
      <c r="H141" s="45" t="s">
        <v>44</v>
      </c>
      <c r="I141" s="114" t="n">
        <v>45658</v>
      </c>
      <c r="J141" s="45" t="s">
        <v>2191</v>
      </c>
    </row>
    <row r="142" customFormat="false" ht="13.5" hidden="false" customHeight="true" outlineLevel="0" collapsed="false">
      <c r="A142" s="25" t="s">
        <v>714</v>
      </c>
      <c r="B142" s="25" t="s">
        <v>400</v>
      </c>
      <c r="C142" s="23" t="n">
        <v>2000000</v>
      </c>
      <c r="D142" s="23" t="n">
        <v>0</v>
      </c>
      <c r="E142" s="25" t="s">
        <v>276</v>
      </c>
      <c r="F142" s="25" t="s">
        <v>112</v>
      </c>
      <c r="G142" s="45" t="s">
        <v>2094</v>
      </c>
      <c r="H142" s="45" t="s">
        <v>708</v>
      </c>
      <c r="I142" s="114" t="n">
        <v>45809</v>
      </c>
      <c r="J142" s="45" t="s">
        <v>2192</v>
      </c>
    </row>
    <row r="143" customFormat="false" ht="13.5" hidden="false" customHeight="true" outlineLevel="0" collapsed="false">
      <c r="A143" s="25" t="s">
        <v>714</v>
      </c>
      <c r="B143" s="25" t="s">
        <v>400</v>
      </c>
      <c r="C143" s="23" t="n">
        <v>350000</v>
      </c>
      <c r="D143" s="23" t="n">
        <v>0</v>
      </c>
      <c r="E143" s="25" t="s">
        <v>276</v>
      </c>
      <c r="F143" s="25" t="s">
        <v>112</v>
      </c>
      <c r="G143" s="45" t="s">
        <v>2094</v>
      </c>
      <c r="H143" s="45" t="s">
        <v>112</v>
      </c>
      <c r="I143" s="114" t="n">
        <v>45717</v>
      </c>
      <c r="J143" s="45" t="s">
        <v>2193</v>
      </c>
    </row>
    <row r="144" customFormat="false" ht="13.5" hidden="false" customHeight="true" outlineLevel="0" collapsed="false">
      <c r="A144" s="25" t="s">
        <v>714</v>
      </c>
      <c r="B144" s="25" t="s">
        <v>400</v>
      </c>
      <c r="C144" s="23" t="n">
        <v>0</v>
      </c>
      <c r="D144" s="23" t="n">
        <v>0</v>
      </c>
      <c r="E144" s="25" t="s">
        <v>276</v>
      </c>
      <c r="F144" s="25" t="s">
        <v>112</v>
      </c>
      <c r="G144" s="45" t="s">
        <v>2094</v>
      </c>
      <c r="H144" s="45" t="s">
        <v>708</v>
      </c>
      <c r="I144" s="114" t="n">
        <v>45717</v>
      </c>
      <c r="J144" s="45" t="s">
        <v>2194</v>
      </c>
    </row>
    <row r="145" customFormat="false" ht="13.5" hidden="false" customHeight="true" outlineLevel="0" collapsed="false">
      <c r="A145" s="25" t="s">
        <v>714</v>
      </c>
      <c r="B145" s="25" t="s">
        <v>400</v>
      </c>
      <c r="C145" s="23" t="n">
        <v>0</v>
      </c>
      <c r="D145" s="23" t="n">
        <v>0</v>
      </c>
      <c r="E145" s="25" t="s">
        <v>276</v>
      </c>
      <c r="F145" s="25" t="s">
        <v>112</v>
      </c>
      <c r="G145" s="45" t="s">
        <v>2094</v>
      </c>
      <c r="H145" s="45" t="s">
        <v>112</v>
      </c>
      <c r="I145" s="114" t="n">
        <v>45717</v>
      </c>
      <c r="J145" s="45" t="s">
        <v>2195</v>
      </c>
    </row>
    <row r="146" customFormat="false" ht="13.5" hidden="false" customHeight="true" outlineLevel="0" collapsed="false">
      <c r="A146" s="25" t="s">
        <v>714</v>
      </c>
      <c r="B146" s="25" t="s">
        <v>400</v>
      </c>
      <c r="C146" s="23" t="n">
        <v>0</v>
      </c>
      <c r="D146" s="23" t="n">
        <v>0</v>
      </c>
      <c r="E146" s="25" t="s">
        <v>276</v>
      </c>
      <c r="F146" s="25" t="s">
        <v>112</v>
      </c>
      <c r="G146" s="45" t="s">
        <v>2094</v>
      </c>
      <c r="H146" s="45" t="s">
        <v>112</v>
      </c>
      <c r="I146" s="114" t="n">
        <v>45717</v>
      </c>
      <c r="J146" s="45" t="s">
        <v>2196</v>
      </c>
    </row>
    <row r="147" customFormat="false" ht="13.5" hidden="false" customHeight="true" outlineLevel="0" collapsed="false">
      <c r="A147" s="25" t="s">
        <v>740</v>
      </c>
      <c r="B147" s="25" t="s">
        <v>163</v>
      </c>
      <c r="C147" s="23" t="n">
        <v>0</v>
      </c>
      <c r="D147" s="23" t="n">
        <v>10000</v>
      </c>
      <c r="E147" s="25" t="s">
        <v>41</v>
      </c>
      <c r="F147" s="25" t="s">
        <v>750</v>
      </c>
      <c r="G147" s="45" t="s">
        <v>43</v>
      </c>
      <c r="H147" s="45" t="s">
        <v>44</v>
      </c>
      <c r="I147" s="114" t="n">
        <v>45658</v>
      </c>
      <c r="J147" s="45" t="s">
        <v>2197</v>
      </c>
    </row>
    <row r="148" customFormat="false" ht="13.5" hidden="false" customHeight="true" outlineLevel="0" collapsed="false">
      <c r="A148" s="25" t="s">
        <v>751</v>
      </c>
      <c r="B148" s="25" t="s">
        <v>163</v>
      </c>
      <c r="C148" s="23" t="n">
        <v>0</v>
      </c>
      <c r="D148" s="23" t="n">
        <v>7000</v>
      </c>
      <c r="E148" s="25" t="s">
        <v>41</v>
      </c>
      <c r="F148" s="25" t="s">
        <v>760</v>
      </c>
      <c r="G148" s="45" t="s">
        <v>43</v>
      </c>
      <c r="H148" s="45" t="s">
        <v>44</v>
      </c>
      <c r="I148" s="114" t="n">
        <v>45658</v>
      </c>
      <c r="J148" s="45" t="s">
        <v>2198</v>
      </c>
    </row>
    <row r="149" customFormat="false" ht="13.5" hidden="false" customHeight="true" outlineLevel="0" collapsed="false">
      <c r="A149" s="25" t="s">
        <v>761</v>
      </c>
      <c r="B149" s="25" t="s">
        <v>31</v>
      </c>
      <c r="C149" s="23" t="n">
        <v>0</v>
      </c>
      <c r="D149" s="23" t="n">
        <v>9000</v>
      </c>
      <c r="E149" s="25" t="s">
        <v>41</v>
      </c>
      <c r="F149" s="25" t="s">
        <v>770</v>
      </c>
      <c r="G149" s="45" t="s">
        <v>43</v>
      </c>
      <c r="H149" s="45" t="s">
        <v>44</v>
      </c>
      <c r="I149" s="114" t="n">
        <v>45717</v>
      </c>
      <c r="J149" s="45" t="s">
        <v>2199</v>
      </c>
    </row>
    <row r="150" customFormat="false" ht="13.5" hidden="false" customHeight="true" outlineLevel="0" collapsed="false">
      <c r="A150" s="25" t="s">
        <v>771</v>
      </c>
      <c r="B150" s="25" t="s">
        <v>144</v>
      </c>
      <c r="C150" s="23" t="n">
        <v>26558.2137</v>
      </c>
      <c r="D150" s="23" t="n">
        <v>8505.5563</v>
      </c>
      <c r="E150" s="25" t="s">
        <v>41</v>
      </c>
      <c r="F150" s="25" t="s">
        <v>779</v>
      </c>
      <c r="G150" s="45" t="s">
        <v>43</v>
      </c>
      <c r="H150" s="45" t="s">
        <v>44</v>
      </c>
      <c r="I150" s="114" t="n">
        <v>45658</v>
      </c>
      <c r="J150" s="45" t="s">
        <v>2200</v>
      </c>
    </row>
    <row r="151" customFormat="false" ht="13.5" hidden="false" customHeight="true" outlineLevel="0" collapsed="false">
      <c r="A151" s="25" t="s">
        <v>780</v>
      </c>
      <c r="B151" s="25" t="s">
        <v>144</v>
      </c>
      <c r="C151" s="23" t="n">
        <v>66000</v>
      </c>
      <c r="E151" s="25" t="s">
        <v>41</v>
      </c>
      <c r="F151" s="25" t="s">
        <v>789</v>
      </c>
      <c r="G151" s="45" t="s">
        <v>43</v>
      </c>
      <c r="H151" s="45" t="s">
        <v>44</v>
      </c>
      <c r="I151" s="114" t="n">
        <v>45658</v>
      </c>
      <c r="J151" s="45" t="s">
        <v>2201</v>
      </c>
    </row>
    <row r="152" customFormat="false" ht="13.5" hidden="false" customHeight="true" outlineLevel="0" collapsed="false">
      <c r="A152" s="25" t="s">
        <v>790</v>
      </c>
      <c r="B152" s="25" t="s">
        <v>144</v>
      </c>
      <c r="C152" s="23" t="n">
        <v>348527.76</v>
      </c>
      <c r="D152" s="23" t="n">
        <v>209472.24</v>
      </c>
      <c r="E152" s="25" t="s">
        <v>41</v>
      </c>
      <c r="F152" s="25" t="s">
        <v>796</v>
      </c>
      <c r="G152" s="45" t="s">
        <v>43</v>
      </c>
      <c r="H152" s="45" t="s">
        <v>44</v>
      </c>
      <c r="I152" s="114" t="n">
        <v>45717</v>
      </c>
      <c r="J152" s="45" t="s">
        <v>2202</v>
      </c>
    </row>
    <row r="153" customFormat="false" ht="13.5" hidden="false" customHeight="true" outlineLevel="0" collapsed="false">
      <c r="A153" s="25" t="s">
        <v>790</v>
      </c>
      <c r="B153" s="25" t="s">
        <v>144</v>
      </c>
      <c r="C153" s="23" t="n">
        <v>56308.25</v>
      </c>
      <c r="D153" s="23" t="n">
        <v>102835.46</v>
      </c>
      <c r="E153" s="25" t="s">
        <v>276</v>
      </c>
      <c r="F153" s="25" t="s">
        <v>796</v>
      </c>
      <c r="G153" s="45" t="s">
        <v>43</v>
      </c>
      <c r="H153" s="45" t="s">
        <v>44</v>
      </c>
      <c r="I153" s="114" t="n">
        <v>45658</v>
      </c>
      <c r="J153" s="45" t="s">
        <v>2203</v>
      </c>
    </row>
    <row r="154" customFormat="false" ht="13.5" hidden="false" customHeight="true" outlineLevel="0" collapsed="false">
      <c r="A154" s="25" t="s">
        <v>790</v>
      </c>
      <c r="B154" s="25" t="s">
        <v>267</v>
      </c>
      <c r="C154" s="23" t="n">
        <v>558000</v>
      </c>
      <c r="D154" s="23" t="n">
        <v>0</v>
      </c>
      <c r="E154" s="25" t="s">
        <v>276</v>
      </c>
      <c r="F154" s="25" t="s">
        <v>800</v>
      </c>
      <c r="G154" s="45" t="s">
        <v>43</v>
      </c>
      <c r="H154" s="45" t="s">
        <v>44</v>
      </c>
      <c r="I154" s="114" t="n">
        <v>45717</v>
      </c>
      <c r="J154" s="45" t="s">
        <v>2204</v>
      </c>
    </row>
    <row r="155" customFormat="false" ht="13.5" hidden="false" customHeight="true" outlineLevel="0" collapsed="false">
      <c r="A155" s="25" t="s">
        <v>808</v>
      </c>
      <c r="B155" s="25" t="s">
        <v>194</v>
      </c>
      <c r="C155" s="23" t="n">
        <v>1771.69</v>
      </c>
      <c r="D155" s="23" t="n">
        <v>33228.31</v>
      </c>
      <c r="E155" s="25" t="s">
        <v>41</v>
      </c>
      <c r="F155" s="25" t="s">
        <v>816</v>
      </c>
      <c r="G155" s="45" t="s">
        <v>43</v>
      </c>
      <c r="H155" s="45" t="s">
        <v>44</v>
      </c>
      <c r="I155" s="114" t="n">
        <v>45658</v>
      </c>
      <c r="J155" s="45" t="s">
        <v>2205</v>
      </c>
    </row>
    <row r="156" customFormat="false" ht="13.5" hidden="false" customHeight="true" outlineLevel="0" collapsed="false">
      <c r="A156" s="25" t="s">
        <v>817</v>
      </c>
      <c r="B156" s="25" t="s">
        <v>163</v>
      </c>
      <c r="C156" s="23" t="n">
        <v>0</v>
      </c>
      <c r="D156" s="23" t="n">
        <v>24750</v>
      </c>
      <c r="E156" s="25" t="s">
        <v>41</v>
      </c>
      <c r="F156" s="25" t="s">
        <v>823</v>
      </c>
      <c r="G156" s="45" t="s">
        <v>43</v>
      </c>
      <c r="H156" s="45" t="s">
        <v>44</v>
      </c>
      <c r="I156" s="114" t="n">
        <v>45658</v>
      </c>
      <c r="J156" s="45" t="s">
        <v>2206</v>
      </c>
    </row>
    <row r="157" customFormat="false" ht="13.5" hidden="false" customHeight="true" outlineLevel="0" collapsed="false">
      <c r="A157" s="25" t="s">
        <v>824</v>
      </c>
      <c r="B157" s="25" t="s">
        <v>179</v>
      </c>
      <c r="C157" s="23" t="n">
        <v>0</v>
      </c>
      <c r="D157" s="23" t="n">
        <v>38600</v>
      </c>
      <c r="E157" s="25" t="s">
        <v>41</v>
      </c>
      <c r="F157" s="25" t="s">
        <v>828</v>
      </c>
      <c r="G157" s="45" t="s">
        <v>43</v>
      </c>
      <c r="H157" s="45" t="s">
        <v>44</v>
      </c>
      <c r="I157" s="114" t="n">
        <v>45658</v>
      </c>
      <c r="J157" s="45" t="s">
        <v>2207</v>
      </c>
    </row>
    <row r="158" customFormat="false" ht="13.5" hidden="false" customHeight="true" outlineLevel="0" collapsed="false">
      <c r="A158" s="25" t="s">
        <v>829</v>
      </c>
      <c r="B158" s="25" t="s">
        <v>267</v>
      </c>
      <c r="C158" s="23" t="n">
        <v>0</v>
      </c>
      <c r="D158" s="23" t="n">
        <v>132770.34</v>
      </c>
      <c r="E158" s="25" t="s">
        <v>276</v>
      </c>
      <c r="F158" s="25" t="s">
        <v>836</v>
      </c>
      <c r="G158" s="45" t="s">
        <v>2094</v>
      </c>
      <c r="H158" s="45" t="s">
        <v>44</v>
      </c>
      <c r="I158" s="114" t="n">
        <v>45658</v>
      </c>
      <c r="J158" s="45" t="s">
        <v>2208</v>
      </c>
    </row>
    <row r="159" customFormat="false" ht="13.5" hidden="false" customHeight="true" outlineLevel="0" collapsed="false">
      <c r="A159" s="25" t="s">
        <v>837</v>
      </c>
      <c r="B159" s="25" t="s">
        <v>400</v>
      </c>
      <c r="C159" s="23" t="n">
        <v>300000</v>
      </c>
      <c r="D159" s="23" t="n">
        <v>0</v>
      </c>
      <c r="E159" s="25" t="s">
        <v>276</v>
      </c>
      <c r="F159" s="25" t="s">
        <v>112</v>
      </c>
      <c r="G159" s="45" t="s">
        <v>2094</v>
      </c>
      <c r="H159" s="45" t="s">
        <v>112</v>
      </c>
      <c r="I159" s="114" t="n">
        <v>45658</v>
      </c>
      <c r="J159" s="45" t="s">
        <v>2209</v>
      </c>
    </row>
    <row r="160" customFormat="false" ht="13.5" hidden="false" customHeight="true" outlineLevel="0" collapsed="false">
      <c r="A160" s="25" t="s">
        <v>845</v>
      </c>
      <c r="B160" s="25" t="s">
        <v>46</v>
      </c>
      <c r="C160" s="23" t="n">
        <v>30000</v>
      </c>
      <c r="D160" s="23" t="n">
        <v>0</v>
      </c>
      <c r="E160" s="25" t="s">
        <v>276</v>
      </c>
      <c r="F160" s="25" t="s">
        <v>112</v>
      </c>
      <c r="G160" s="45" t="s">
        <v>2094</v>
      </c>
      <c r="H160" s="45" t="s">
        <v>112</v>
      </c>
      <c r="I160" s="114" t="n">
        <v>45658</v>
      </c>
      <c r="J160" s="45" t="s">
        <v>2210</v>
      </c>
    </row>
    <row r="161" customFormat="false" ht="13.5" hidden="false" customHeight="true" outlineLevel="0" collapsed="false">
      <c r="A161" s="25" t="s">
        <v>851</v>
      </c>
      <c r="B161" s="25" t="s">
        <v>400</v>
      </c>
      <c r="C161" s="23" t="n">
        <v>3000000</v>
      </c>
      <c r="D161" s="23" t="n">
        <v>0</v>
      </c>
      <c r="E161" s="25" t="s">
        <v>276</v>
      </c>
      <c r="F161" s="25" t="s">
        <v>112</v>
      </c>
      <c r="G161" s="45" t="s">
        <v>2094</v>
      </c>
      <c r="H161" s="45" t="s">
        <v>112</v>
      </c>
      <c r="I161" s="114" t="n">
        <v>45748</v>
      </c>
      <c r="J161" s="45" t="s">
        <v>2211</v>
      </c>
    </row>
    <row r="162" customFormat="false" ht="13.5" hidden="false" customHeight="true" outlineLevel="0" collapsed="false">
      <c r="A162" s="25" t="s">
        <v>857</v>
      </c>
      <c r="B162" s="25" t="s">
        <v>400</v>
      </c>
      <c r="C162" s="23" t="n">
        <v>300000</v>
      </c>
      <c r="D162" s="23" t="n">
        <v>0</v>
      </c>
      <c r="E162" s="25" t="s">
        <v>276</v>
      </c>
      <c r="F162" s="25" t="s">
        <v>112</v>
      </c>
      <c r="G162" s="45" t="s">
        <v>2094</v>
      </c>
      <c r="H162" s="45" t="s">
        <v>112</v>
      </c>
      <c r="I162" s="114" t="n">
        <v>45689</v>
      </c>
      <c r="J162" s="45" t="s">
        <v>2212</v>
      </c>
    </row>
    <row r="163" customFormat="false" ht="13.5" hidden="false" customHeight="true" outlineLevel="0" collapsed="false">
      <c r="A163" s="25" t="s">
        <v>863</v>
      </c>
      <c r="B163" s="25" t="s">
        <v>400</v>
      </c>
      <c r="C163" s="23" t="n">
        <v>600000</v>
      </c>
      <c r="D163" s="23" t="n">
        <v>0</v>
      </c>
      <c r="E163" s="25" t="s">
        <v>276</v>
      </c>
      <c r="F163" s="25" t="s">
        <v>112</v>
      </c>
      <c r="G163" s="45" t="s">
        <v>2094</v>
      </c>
      <c r="H163" s="45" t="s">
        <v>112</v>
      </c>
      <c r="I163" s="114" t="n">
        <v>45689</v>
      </c>
      <c r="J163" s="45" t="s">
        <v>2213</v>
      </c>
    </row>
    <row r="164" customFormat="false" ht="13.5" hidden="false" customHeight="true" outlineLevel="0" collapsed="false">
      <c r="A164" s="25" t="s">
        <v>869</v>
      </c>
      <c r="B164" s="25" t="s">
        <v>400</v>
      </c>
      <c r="C164" s="23" t="n">
        <v>5000000</v>
      </c>
      <c r="D164" s="23" t="n">
        <v>0</v>
      </c>
      <c r="E164" s="25" t="s">
        <v>276</v>
      </c>
      <c r="F164" s="25" t="s">
        <v>112</v>
      </c>
      <c r="G164" s="45" t="s">
        <v>2094</v>
      </c>
      <c r="H164" s="45" t="s">
        <v>112</v>
      </c>
      <c r="I164" s="114" t="n">
        <v>45748</v>
      </c>
      <c r="J164" s="45" t="s">
        <v>2214</v>
      </c>
    </row>
    <row r="165" customFormat="false" ht="13.5" hidden="false" customHeight="true" outlineLevel="0" collapsed="false">
      <c r="A165" s="25" t="s">
        <v>875</v>
      </c>
      <c r="B165" s="25" t="s">
        <v>400</v>
      </c>
      <c r="C165" s="23" t="n">
        <v>500000</v>
      </c>
      <c r="D165" s="23" t="n">
        <v>0</v>
      </c>
      <c r="E165" s="25" t="s">
        <v>276</v>
      </c>
      <c r="F165" s="25" t="s">
        <v>112</v>
      </c>
      <c r="G165" s="45" t="s">
        <v>2094</v>
      </c>
      <c r="H165" s="45" t="s">
        <v>112</v>
      </c>
      <c r="I165" s="114" t="n">
        <v>45689</v>
      </c>
      <c r="J165" s="45" t="s">
        <v>2215</v>
      </c>
    </row>
    <row r="166" customFormat="false" ht="13.5" hidden="false" customHeight="true" outlineLevel="0" collapsed="false">
      <c r="A166" s="25" t="s">
        <v>881</v>
      </c>
      <c r="B166" s="25" t="s">
        <v>144</v>
      </c>
      <c r="C166" s="23" t="n">
        <v>0</v>
      </c>
      <c r="D166" s="23" t="n">
        <v>49962.6573</v>
      </c>
      <c r="E166" s="25" t="s">
        <v>41</v>
      </c>
      <c r="F166" s="25" t="s">
        <v>890</v>
      </c>
      <c r="G166" s="45" t="s">
        <v>43</v>
      </c>
      <c r="H166" s="45" t="s">
        <v>44</v>
      </c>
      <c r="I166" s="114" t="n">
        <v>45747</v>
      </c>
      <c r="J166" s="45" t="s">
        <v>2216</v>
      </c>
    </row>
    <row r="167" customFormat="false" ht="13.5" hidden="false" customHeight="true" outlineLevel="0" collapsed="false">
      <c r="A167" s="25" t="s">
        <v>891</v>
      </c>
      <c r="B167" s="25" t="s">
        <v>144</v>
      </c>
      <c r="C167" s="23" t="n">
        <v>0</v>
      </c>
      <c r="D167" s="23" t="n">
        <v>230447.9732</v>
      </c>
      <c r="E167" s="25" t="s">
        <v>41</v>
      </c>
      <c r="F167" s="25" t="s">
        <v>900</v>
      </c>
      <c r="G167" s="45" t="s">
        <v>43</v>
      </c>
      <c r="H167" s="45" t="s">
        <v>44</v>
      </c>
      <c r="I167" s="114" t="n">
        <v>45747</v>
      </c>
      <c r="J167" s="45" t="s">
        <v>2217</v>
      </c>
    </row>
    <row r="168" customFormat="false" ht="13.5" hidden="false" customHeight="true" outlineLevel="0" collapsed="false">
      <c r="A168" s="25" t="s">
        <v>901</v>
      </c>
      <c r="B168" s="25" t="s">
        <v>163</v>
      </c>
      <c r="C168" s="23" t="n">
        <v>0</v>
      </c>
      <c r="D168" s="23" t="n">
        <v>5315.1763</v>
      </c>
      <c r="E168" s="25" t="s">
        <v>41</v>
      </c>
      <c r="F168" s="25" t="s">
        <v>910</v>
      </c>
      <c r="G168" s="45" t="s">
        <v>43</v>
      </c>
      <c r="H168" s="45" t="s">
        <v>44</v>
      </c>
      <c r="I168" s="114" t="n">
        <v>45747</v>
      </c>
      <c r="J168" s="45" t="s">
        <v>2218</v>
      </c>
    </row>
    <row r="169" customFormat="false" ht="13.5" hidden="false" customHeight="true" outlineLevel="0" collapsed="false">
      <c r="A169" s="25" t="s">
        <v>901</v>
      </c>
      <c r="B169" s="25" t="s">
        <v>31</v>
      </c>
      <c r="C169" s="23" t="n">
        <v>0</v>
      </c>
      <c r="D169" s="23" t="n">
        <v>5315.1763</v>
      </c>
      <c r="E169" s="25" t="s">
        <v>41</v>
      </c>
      <c r="F169" s="25" t="s">
        <v>917</v>
      </c>
      <c r="G169" s="45" t="s">
        <v>43</v>
      </c>
      <c r="H169" s="45" t="s">
        <v>44</v>
      </c>
      <c r="I169" s="114" t="n">
        <v>45747</v>
      </c>
      <c r="J169" s="45" t="s">
        <v>2219</v>
      </c>
    </row>
    <row r="170" customFormat="false" ht="13.5" hidden="false" customHeight="true" outlineLevel="0" collapsed="false">
      <c r="A170" s="25" t="s">
        <v>918</v>
      </c>
      <c r="B170" s="25" t="s">
        <v>144</v>
      </c>
      <c r="C170" s="23" t="n">
        <v>0</v>
      </c>
      <c r="D170" s="23" t="n">
        <v>5315.1763</v>
      </c>
      <c r="E170" s="25" t="s">
        <v>41</v>
      </c>
      <c r="F170" s="25" t="s">
        <v>925</v>
      </c>
      <c r="G170" s="45" t="s">
        <v>43</v>
      </c>
      <c r="H170" s="45" t="s">
        <v>44</v>
      </c>
      <c r="I170" s="114" t="n">
        <v>45747</v>
      </c>
      <c r="J170" s="45" t="s">
        <v>2220</v>
      </c>
    </row>
    <row r="171" customFormat="false" ht="13.5" hidden="false" customHeight="true" outlineLevel="0" collapsed="false">
      <c r="A171" s="25" t="s">
        <v>926</v>
      </c>
      <c r="B171" s="25" t="s">
        <v>144</v>
      </c>
      <c r="C171" s="23" t="n">
        <v>0</v>
      </c>
      <c r="D171" s="23" t="n">
        <v>45710.5163</v>
      </c>
      <c r="E171" s="25" t="s">
        <v>41</v>
      </c>
      <c r="F171" s="25" t="s">
        <v>935</v>
      </c>
      <c r="G171" s="45" t="s">
        <v>43</v>
      </c>
      <c r="H171" s="45" t="s">
        <v>44</v>
      </c>
      <c r="I171" s="114" t="n">
        <v>45747</v>
      </c>
      <c r="J171" s="45" t="s">
        <v>2221</v>
      </c>
    </row>
    <row r="172" customFormat="false" ht="13.5" hidden="false" customHeight="true" outlineLevel="0" collapsed="false">
      <c r="A172" s="25" t="s">
        <v>936</v>
      </c>
      <c r="B172" s="25" t="s">
        <v>144</v>
      </c>
      <c r="C172" s="23" t="n">
        <v>0</v>
      </c>
      <c r="D172" s="23" t="n">
        <v>31891.0579</v>
      </c>
      <c r="E172" s="25" t="s">
        <v>41</v>
      </c>
      <c r="F172" s="25" t="s">
        <v>944</v>
      </c>
      <c r="G172" s="45" t="s">
        <v>43</v>
      </c>
      <c r="H172" s="45" t="s">
        <v>44</v>
      </c>
      <c r="I172" s="114" t="n">
        <v>45747</v>
      </c>
      <c r="J172" s="45" t="s">
        <v>2222</v>
      </c>
    </row>
    <row r="173" customFormat="false" ht="13.5" hidden="false" customHeight="true" outlineLevel="0" collapsed="false">
      <c r="A173" s="25" t="s">
        <v>945</v>
      </c>
      <c r="B173" s="25" t="s">
        <v>267</v>
      </c>
      <c r="C173" s="23" t="n">
        <v>0</v>
      </c>
      <c r="D173" s="23" t="n">
        <v>35080.1636</v>
      </c>
      <c r="E173" s="25" t="s">
        <v>276</v>
      </c>
      <c r="F173" s="25" t="s">
        <v>954</v>
      </c>
      <c r="G173" s="45" t="s">
        <v>2094</v>
      </c>
      <c r="H173" s="45" t="s">
        <v>44</v>
      </c>
      <c r="I173" s="114" t="n">
        <v>45747</v>
      </c>
      <c r="J173" s="45" t="s">
        <v>2223</v>
      </c>
    </row>
    <row r="174" customFormat="false" ht="13.5" hidden="false" customHeight="true" outlineLevel="0" collapsed="false">
      <c r="A174" s="25" t="s">
        <v>955</v>
      </c>
      <c r="B174" s="25" t="s">
        <v>46</v>
      </c>
      <c r="C174" s="23" t="n">
        <v>0</v>
      </c>
      <c r="D174" s="23" t="n">
        <v>24273.3791</v>
      </c>
      <c r="E174" s="25" t="s">
        <v>41</v>
      </c>
      <c r="F174" s="25" t="s">
        <v>944</v>
      </c>
      <c r="G174" s="45" t="s">
        <v>43</v>
      </c>
      <c r="H174" s="45" t="s">
        <v>44</v>
      </c>
      <c r="I174" s="114" t="n">
        <v>45747</v>
      </c>
      <c r="J174" s="45" t="s">
        <v>2224</v>
      </c>
    </row>
    <row r="175" customFormat="false" ht="13.5" hidden="false" customHeight="true" outlineLevel="0" collapsed="false">
      <c r="A175" s="25" t="s">
        <v>963</v>
      </c>
      <c r="B175" s="25" t="s">
        <v>31</v>
      </c>
      <c r="C175" s="23" t="n">
        <v>92400</v>
      </c>
      <c r="D175" s="23" t="n">
        <v>0</v>
      </c>
      <c r="E175" s="25" t="s">
        <v>41</v>
      </c>
      <c r="F175" s="25" t="s">
        <v>112</v>
      </c>
      <c r="G175" s="45" t="s">
        <v>43</v>
      </c>
      <c r="H175" s="45" t="s">
        <v>44</v>
      </c>
      <c r="I175" s="114" t="n">
        <v>45747</v>
      </c>
      <c r="J175" s="45" t="s">
        <v>2225</v>
      </c>
    </row>
    <row r="176" customFormat="false" ht="13.5" hidden="false" customHeight="true" outlineLevel="0" collapsed="false">
      <c r="A176" s="25" t="s">
        <v>969</v>
      </c>
      <c r="B176" s="25" t="s">
        <v>194</v>
      </c>
      <c r="C176" s="23" t="n">
        <v>0</v>
      </c>
      <c r="D176" s="23" t="n">
        <v>106303.5262</v>
      </c>
      <c r="E176" s="25" t="s">
        <v>41</v>
      </c>
      <c r="F176" s="25" t="s">
        <v>976</v>
      </c>
      <c r="G176" s="45" t="s">
        <v>43</v>
      </c>
      <c r="H176" s="45" t="s">
        <v>44</v>
      </c>
      <c r="I176" s="114" t="n">
        <v>45747</v>
      </c>
      <c r="J176" s="45" t="s">
        <v>2226</v>
      </c>
    </row>
    <row r="177" customFormat="false" ht="13.5" hidden="false" customHeight="true" outlineLevel="0" collapsed="false">
      <c r="A177" s="25" t="s">
        <v>977</v>
      </c>
      <c r="B177" s="25" t="s">
        <v>163</v>
      </c>
      <c r="C177" s="23" t="n">
        <v>0</v>
      </c>
      <c r="D177" s="23" t="n">
        <v>35080.1636</v>
      </c>
      <c r="E177" s="25" t="s">
        <v>41</v>
      </c>
      <c r="F177" s="25" t="s">
        <v>982</v>
      </c>
      <c r="G177" s="45" t="s">
        <v>43</v>
      </c>
      <c r="H177" s="45" t="s">
        <v>44</v>
      </c>
      <c r="I177" s="114" t="n">
        <v>45747</v>
      </c>
      <c r="J177" s="45" t="s">
        <v>2227</v>
      </c>
    </row>
    <row r="178" customFormat="false" ht="13.5" hidden="false" customHeight="true" outlineLevel="0" collapsed="false">
      <c r="A178" s="25" t="s">
        <v>983</v>
      </c>
      <c r="B178" s="25" t="s">
        <v>179</v>
      </c>
      <c r="C178" s="23" t="n">
        <v>0</v>
      </c>
      <c r="D178" s="23" t="n">
        <v>26575.8815</v>
      </c>
      <c r="E178" s="25" t="s">
        <v>41</v>
      </c>
      <c r="F178" s="25" t="s">
        <v>987</v>
      </c>
      <c r="G178" s="45" t="s">
        <v>43</v>
      </c>
      <c r="H178" s="45" t="s">
        <v>44</v>
      </c>
      <c r="I178" s="114" t="n">
        <v>45747</v>
      </c>
      <c r="J178" s="45" t="s">
        <v>2228</v>
      </c>
    </row>
    <row r="179" customFormat="false" ht="13.5" hidden="false" customHeight="true" outlineLevel="0" collapsed="false">
      <c r="A179" s="25" t="s">
        <v>989</v>
      </c>
      <c r="B179" s="25" t="s">
        <v>46</v>
      </c>
      <c r="C179" s="23" t="n">
        <v>65000</v>
      </c>
      <c r="D179" s="23" t="n">
        <v>47000</v>
      </c>
      <c r="E179" s="25" t="s">
        <v>41</v>
      </c>
      <c r="F179" s="25" t="s">
        <v>996</v>
      </c>
      <c r="G179" s="45" t="s">
        <v>43</v>
      </c>
      <c r="H179" s="45" t="s">
        <v>44</v>
      </c>
      <c r="I179" s="114" t="n">
        <v>45658</v>
      </c>
      <c r="J179" s="45" t="s">
        <v>2231</v>
      </c>
    </row>
    <row r="180" customFormat="false" ht="13.5" hidden="false" customHeight="true" outlineLevel="0" collapsed="false">
      <c r="A180" s="25" t="s">
        <v>989</v>
      </c>
      <c r="B180" s="25" t="s">
        <v>179</v>
      </c>
      <c r="C180" s="23" t="n">
        <v>30000</v>
      </c>
      <c r="D180" s="23" t="n">
        <v>0</v>
      </c>
      <c r="E180" s="25" t="s">
        <v>41</v>
      </c>
      <c r="F180" s="25" t="s">
        <v>996</v>
      </c>
      <c r="G180" s="45" t="s">
        <v>43</v>
      </c>
      <c r="H180" s="45" t="s">
        <v>44</v>
      </c>
      <c r="I180" s="114" t="n">
        <v>45658</v>
      </c>
      <c r="J180" s="45" t="s">
        <v>2232</v>
      </c>
    </row>
    <row r="181" customFormat="false" ht="13.5" hidden="false" customHeight="true" outlineLevel="0" collapsed="false">
      <c r="A181" s="25" t="s">
        <v>989</v>
      </c>
      <c r="B181" s="25" t="s">
        <v>163</v>
      </c>
      <c r="C181" s="23" t="n">
        <v>30000</v>
      </c>
      <c r="D181" s="23" t="n">
        <v>0</v>
      </c>
      <c r="E181" s="25" t="s">
        <v>41</v>
      </c>
      <c r="F181" s="25" t="s">
        <v>996</v>
      </c>
      <c r="G181" s="45" t="s">
        <v>43</v>
      </c>
      <c r="H181" s="45" t="s">
        <v>44</v>
      </c>
      <c r="I181" s="114" t="n">
        <v>45658</v>
      </c>
      <c r="J181" s="45" t="s">
        <v>2233</v>
      </c>
    </row>
    <row r="182" customFormat="false" ht="13.5" hidden="false" customHeight="true" outlineLevel="0" collapsed="false">
      <c r="A182" s="25" t="s">
        <v>1001</v>
      </c>
      <c r="B182" s="25" t="s">
        <v>46</v>
      </c>
      <c r="C182" s="23" t="n">
        <v>110000</v>
      </c>
      <c r="D182" s="23" t="n">
        <v>50000</v>
      </c>
      <c r="E182" s="25" t="s">
        <v>41</v>
      </c>
      <c r="F182" s="25" t="s">
        <v>1010</v>
      </c>
      <c r="G182" s="45" t="s">
        <v>43</v>
      </c>
      <c r="H182" s="45" t="s">
        <v>44</v>
      </c>
      <c r="I182" s="114" t="n">
        <v>45658</v>
      </c>
      <c r="J182" s="45" t="s">
        <v>2229</v>
      </c>
    </row>
    <row r="183" customFormat="false" ht="13.5" hidden="false" customHeight="true" outlineLevel="0" collapsed="false">
      <c r="A183" s="25" t="s">
        <v>1011</v>
      </c>
      <c r="B183" s="25" t="s">
        <v>46</v>
      </c>
      <c r="C183" s="23" t="n">
        <v>554705.8</v>
      </c>
      <c r="D183" s="23" t="n">
        <v>216500</v>
      </c>
      <c r="E183" s="25" t="s">
        <v>41</v>
      </c>
      <c r="F183" s="25" t="s">
        <v>1017</v>
      </c>
      <c r="G183" s="45" t="s">
        <v>43</v>
      </c>
      <c r="H183" s="45" t="s">
        <v>44</v>
      </c>
      <c r="I183" s="114" t="n">
        <v>45658</v>
      </c>
      <c r="J183" s="45" t="s">
        <v>2230</v>
      </c>
    </row>
    <row r="184" customFormat="false" ht="13.5" hidden="false" customHeight="true" outlineLevel="0" collapsed="false">
      <c r="A184" s="25" t="s">
        <v>1019</v>
      </c>
      <c r="B184" s="25" t="s">
        <v>179</v>
      </c>
      <c r="C184" s="23" t="n">
        <v>0</v>
      </c>
      <c r="D184" s="23" t="n">
        <v>163000</v>
      </c>
      <c r="E184" s="25" t="s">
        <v>41</v>
      </c>
      <c r="F184" s="25" t="s">
        <v>1029</v>
      </c>
      <c r="G184" s="45" t="s">
        <v>43</v>
      </c>
      <c r="H184" s="45" t="s">
        <v>44</v>
      </c>
      <c r="I184" s="114" t="n">
        <v>45672</v>
      </c>
      <c r="J184" s="45" t="s">
        <v>2234</v>
      </c>
    </row>
    <row r="185" customFormat="false" ht="13.5" hidden="false" customHeight="true" outlineLevel="0" collapsed="false">
      <c r="A185" s="25" t="s">
        <v>1019</v>
      </c>
      <c r="B185" s="25" t="s">
        <v>163</v>
      </c>
      <c r="C185" s="23" t="n">
        <v>0</v>
      </c>
      <c r="D185" s="23" t="n">
        <v>142000</v>
      </c>
      <c r="E185" s="25" t="s">
        <v>41</v>
      </c>
      <c r="F185" s="25" t="s">
        <v>1033</v>
      </c>
      <c r="G185" s="45" t="s">
        <v>43</v>
      </c>
      <c r="H185" s="45" t="s">
        <v>44</v>
      </c>
      <c r="I185" s="114" t="n">
        <v>45672</v>
      </c>
      <c r="J185" s="45" t="s">
        <v>2235</v>
      </c>
    </row>
    <row r="186" customFormat="false" ht="13.5" hidden="false" customHeight="true" outlineLevel="0" collapsed="false">
      <c r="A186" s="25" t="s">
        <v>1019</v>
      </c>
      <c r="B186" s="25" t="s">
        <v>194</v>
      </c>
      <c r="C186" s="23" t="n">
        <v>0</v>
      </c>
      <c r="D186" s="23" t="n">
        <v>32000</v>
      </c>
      <c r="E186" s="25" t="s">
        <v>41</v>
      </c>
      <c r="F186" s="25" t="s">
        <v>1038</v>
      </c>
      <c r="G186" s="45" t="s">
        <v>43</v>
      </c>
      <c r="H186" s="45" t="s">
        <v>44</v>
      </c>
      <c r="I186" s="114" t="n">
        <v>45698</v>
      </c>
      <c r="J186" s="45" t="s">
        <v>2236</v>
      </c>
    </row>
    <row r="187" customFormat="false" ht="13.5" hidden="false" customHeight="true" outlineLevel="0" collapsed="false">
      <c r="A187" s="25" t="s">
        <v>1019</v>
      </c>
      <c r="B187" s="25" t="s">
        <v>144</v>
      </c>
      <c r="C187" s="23" t="n">
        <v>0</v>
      </c>
      <c r="D187" s="23" t="n">
        <v>1113.79</v>
      </c>
      <c r="E187" s="25" t="s">
        <v>41</v>
      </c>
      <c r="F187" s="25" t="s">
        <v>1043</v>
      </c>
      <c r="G187" s="45" t="s">
        <v>43</v>
      </c>
      <c r="H187" s="45" t="s">
        <v>44</v>
      </c>
      <c r="I187" s="114" t="n">
        <v>45792</v>
      </c>
      <c r="J187" s="45" t="s">
        <v>2237</v>
      </c>
    </row>
    <row r="188" customFormat="false" ht="13.5" hidden="false" customHeight="true" outlineLevel="0" collapsed="false">
      <c r="A188" s="25" t="s">
        <v>1044</v>
      </c>
      <c r="B188" s="25" t="s">
        <v>179</v>
      </c>
      <c r="C188" s="23" t="n">
        <v>0</v>
      </c>
      <c r="D188" s="23" t="n">
        <v>10000</v>
      </c>
      <c r="E188" s="25" t="s">
        <v>41</v>
      </c>
      <c r="F188" s="25" t="s">
        <v>1038</v>
      </c>
      <c r="G188" s="45" t="s">
        <v>43</v>
      </c>
      <c r="H188" s="45" t="s">
        <v>44</v>
      </c>
      <c r="I188" s="114" t="n">
        <v>45705</v>
      </c>
      <c r="J188" s="45" t="s">
        <v>2240</v>
      </c>
    </row>
    <row r="189" customFormat="false" ht="13.5" hidden="false" customHeight="true" outlineLevel="0" collapsed="false">
      <c r="A189" s="25" t="s">
        <v>1044</v>
      </c>
      <c r="B189" s="25" t="s">
        <v>163</v>
      </c>
      <c r="C189" s="23" t="n">
        <v>0</v>
      </c>
      <c r="D189" s="23" t="n">
        <v>6500</v>
      </c>
      <c r="E189" s="25" t="s">
        <v>41</v>
      </c>
      <c r="F189" s="25" t="s">
        <v>1038</v>
      </c>
      <c r="G189" s="45" t="s">
        <v>43</v>
      </c>
      <c r="H189" s="45" t="s">
        <v>44</v>
      </c>
      <c r="I189" s="114" t="n">
        <v>45705</v>
      </c>
      <c r="J189" s="45" t="s">
        <v>2242</v>
      </c>
    </row>
    <row r="190" customFormat="false" ht="13.5" hidden="false" customHeight="true" outlineLevel="0" collapsed="false">
      <c r="A190" s="25" t="s">
        <v>1044</v>
      </c>
      <c r="B190" s="25" t="s">
        <v>194</v>
      </c>
      <c r="C190" s="23" t="n">
        <v>0</v>
      </c>
      <c r="D190" s="23" t="n">
        <v>4500</v>
      </c>
      <c r="E190" s="25" t="s">
        <v>41</v>
      </c>
      <c r="F190" s="25" t="s">
        <v>1038</v>
      </c>
      <c r="G190" s="45" t="s">
        <v>43</v>
      </c>
      <c r="H190" s="45" t="s">
        <v>44</v>
      </c>
      <c r="I190" s="114" t="n">
        <v>45728</v>
      </c>
      <c r="J190" s="45" t="s">
        <v>2243</v>
      </c>
    </row>
    <row r="191" customFormat="false" ht="13.5" hidden="false" customHeight="true" outlineLevel="0" collapsed="false">
      <c r="A191" s="25" t="s">
        <v>1044</v>
      </c>
      <c r="B191" s="25" t="s">
        <v>163</v>
      </c>
      <c r="C191" s="23" t="n">
        <v>0</v>
      </c>
      <c r="D191" s="23" t="n">
        <v>3500</v>
      </c>
      <c r="E191" s="25" t="s">
        <v>41</v>
      </c>
      <c r="F191" s="25" t="s">
        <v>1038</v>
      </c>
      <c r="G191" s="45" t="s">
        <v>43</v>
      </c>
      <c r="H191" s="45" t="s">
        <v>44</v>
      </c>
      <c r="I191" s="114" t="n">
        <v>45728</v>
      </c>
      <c r="J191" s="45" t="s">
        <v>2244</v>
      </c>
    </row>
    <row r="192" customFormat="false" ht="13.5" hidden="false" customHeight="true" outlineLevel="0" collapsed="false">
      <c r="A192" s="25" t="s">
        <v>1058</v>
      </c>
      <c r="B192" s="25" t="s">
        <v>179</v>
      </c>
      <c r="C192" s="23" t="n">
        <v>0</v>
      </c>
      <c r="D192" s="23" t="n">
        <v>6015.2</v>
      </c>
      <c r="E192" s="25" t="s">
        <v>41</v>
      </c>
      <c r="F192" s="25" t="s">
        <v>1029</v>
      </c>
      <c r="G192" s="45" t="s">
        <v>43</v>
      </c>
      <c r="H192" s="45" t="s">
        <v>44</v>
      </c>
      <c r="I192" s="114" t="n">
        <v>45749</v>
      </c>
      <c r="J192" s="45" t="s">
        <v>2245</v>
      </c>
    </row>
    <row r="193" customFormat="false" ht="13.5" hidden="false" customHeight="true" outlineLevel="0" collapsed="false">
      <c r="A193" s="25" t="s">
        <v>1058</v>
      </c>
      <c r="B193" s="25" t="s">
        <v>163</v>
      </c>
      <c r="C193" s="23" t="n">
        <v>0</v>
      </c>
      <c r="D193" s="23" t="n">
        <v>3431.4</v>
      </c>
      <c r="E193" s="25" t="s">
        <v>41</v>
      </c>
      <c r="F193" s="25" t="s">
        <v>1033</v>
      </c>
      <c r="G193" s="45" t="s">
        <v>43</v>
      </c>
      <c r="H193" s="45" t="s">
        <v>44</v>
      </c>
      <c r="I193" s="114" t="n">
        <v>45749</v>
      </c>
      <c r="J193" s="45" t="s">
        <v>2246</v>
      </c>
    </row>
    <row r="194" customFormat="false" ht="13.5" hidden="false" customHeight="true" outlineLevel="0" collapsed="false">
      <c r="A194" s="25" t="s">
        <v>1064</v>
      </c>
      <c r="B194" s="25" t="s">
        <v>163</v>
      </c>
      <c r="C194" s="23" t="n">
        <v>0</v>
      </c>
      <c r="D194" s="23" t="n">
        <v>14000</v>
      </c>
      <c r="E194" s="25" t="s">
        <v>41</v>
      </c>
      <c r="F194" s="25" t="s">
        <v>1033</v>
      </c>
      <c r="G194" s="45" t="s">
        <v>43</v>
      </c>
      <c r="H194" s="45" t="s">
        <v>44</v>
      </c>
      <c r="I194" s="114" t="n">
        <v>45721</v>
      </c>
      <c r="J194" s="45" t="s">
        <v>2247</v>
      </c>
    </row>
    <row r="195" customFormat="false" ht="13.5" hidden="false" customHeight="true" outlineLevel="0" collapsed="false">
      <c r="A195" s="25" t="s">
        <v>1064</v>
      </c>
      <c r="B195" s="25" t="s">
        <v>179</v>
      </c>
      <c r="C195" s="23" t="n">
        <v>0</v>
      </c>
      <c r="D195" s="23" t="n">
        <v>12000</v>
      </c>
      <c r="E195" s="25" t="s">
        <v>41</v>
      </c>
      <c r="F195" s="25" t="s">
        <v>1029</v>
      </c>
      <c r="G195" s="45" t="s">
        <v>43</v>
      </c>
      <c r="H195" s="45" t="s">
        <v>44</v>
      </c>
      <c r="I195" s="114" t="n">
        <v>45748</v>
      </c>
      <c r="J195" s="45" t="s">
        <v>2248</v>
      </c>
    </row>
    <row r="196" customFormat="false" ht="13.5" hidden="false" customHeight="true" outlineLevel="0" collapsed="false">
      <c r="A196" s="25" t="s">
        <v>1064</v>
      </c>
      <c r="B196" s="25" t="s">
        <v>194</v>
      </c>
      <c r="C196" s="23" t="n">
        <v>0</v>
      </c>
      <c r="D196" s="23" t="n">
        <v>6000</v>
      </c>
      <c r="E196" s="25" t="s">
        <v>41</v>
      </c>
      <c r="F196" s="25" t="s">
        <v>1038</v>
      </c>
      <c r="G196" s="45" t="s">
        <v>43</v>
      </c>
      <c r="H196" s="45" t="s">
        <v>44</v>
      </c>
      <c r="I196" s="114" t="n">
        <v>45721</v>
      </c>
      <c r="J196" s="45" t="s">
        <v>2249</v>
      </c>
    </row>
    <row r="197" customFormat="false" ht="13.5" hidden="false" customHeight="true" outlineLevel="0" collapsed="false">
      <c r="A197" s="25" t="s">
        <v>1073</v>
      </c>
      <c r="B197" s="25" t="s">
        <v>163</v>
      </c>
      <c r="C197" s="23" t="n">
        <v>0</v>
      </c>
      <c r="D197" s="23" t="n">
        <v>1140</v>
      </c>
      <c r="E197" s="25" t="s">
        <v>41</v>
      </c>
      <c r="F197" s="25" t="s">
        <v>1033</v>
      </c>
      <c r="G197" s="45" t="s">
        <v>43</v>
      </c>
      <c r="H197" s="45" t="s">
        <v>44</v>
      </c>
      <c r="I197" s="114" t="n">
        <v>45722</v>
      </c>
      <c r="J197" s="45" t="s">
        <v>2250</v>
      </c>
    </row>
    <row r="198" customFormat="false" ht="13.5" hidden="false" customHeight="true" outlineLevel="0" collapsed="false">
      <c r="A198" s="25" t="s">
        <v>1073</v>
      </c>
      <c r="B198" s="25" t="s">
        <v>194</v>
      </c>
      <c r="C198" s="23" t="n">
        <v>0</v>
      </c>
      <c r="D198" s="23" t="n">
        <v>1056.46</v>
      </c>
      <c r="E198" s="25" t="s">
        <v>41</v>
      </c>
      <c r="F198" s="25" t="s">
        <v>1038</v>
      </c>
      <c r="G198" s="45" t="s">
        <v>43</v>
      </c>
      <c r="H198" s="45" t="s">
        <v>44</v>
      </c>
      <c r="I198" s="114" t="n">
        <v>45722</v>
      </c>
      <c r="J198" s="45" t="s">
        <v>2251</v>
      </c>
    </row>
    <row r="199" customFormat="false" ht="13.5" hidden="false" customHeight="true" outlineLevel="0" collapsed="false">
      <c r="A199" s="25" t="s">
        <v>1079</v>
      </c>
      <c r="B199" s="25" t="s">
        <v>179</v>
      </c>
      <c r="C199" s="23" t="n">
        <v>0</v>
      </c>
      <c r="D199" s="23" t="n">
        <v>18000</v>
      </c>
      <c r="E199" s="25" t="s">
        <v>41</v>
      </c>
      <c r="F199" s="25" t="s">
        <v>1033</v>
      </c>
      <c r="G199" s="45" t="s">
        <v>43</v>
      </c>
      <c r="H199" s="45" t="s">
        <v>44</v>
      </c>
      <c r="I199" s="114" t="n">
        <v>45705</v>
      </c>
      <c r="J199" s="45" t="s">
        <v>2252</v>
      </c>
    </row>
    <row r="200" customFormat="false" ht="13.5" hidden="false" customHeight="true" outlineLevel="0" collapsed="false">
      <c r="A200" s="25" t="s">
        <v>1079</v>
      </c>
      <c r="B200" s="25" t="s">
        <v>163</v>
      </c>
      <c r="C200" s="23" t="n">
        <v>0</v>
      </c>
      <c r="D200" s="23" t="n">
        <v>18000</v>
      </c>
      <c r="E200" s="25" t="s">
        <v>41</v>
      </c>
      <c r="F200" s="25" t="s">
        <v>1033</v>
      </c>
      <c r="G200" s="45" t="s">
        <v>43</v>
      </c>
      <c r="H200" s="45" t="s">
        <v>44</v>
      </c>
      <c r="I200" s="114" t="n">
        <v>45698</v>
      </c>
      <c r="J200" s="45" t="s">
        <v>2253</v>
      </c>
    </row>
    <row r="201" customFormat="false" ht="13.5" hidden="false" customHeight="true" outlineLevel="0" collapsed="false">
      <c r="A201" s="25" t="s">
        <v>1079</v>
      </c>
      <c r="B201" s="25" t="s">
        <v>144</v>
      </c>
      <c r="C201" s="23" t="n">
        <v>0</v>
      </c>
      <c r="D201" s="23" t="n">
        <v>12000</v>
      </c>
      <c r="E201" s="25" t="s">
        <v>41</v>
      </c>
      <c r="F201" s="25" t="s">
        <v>1033</v>
      </c>
      <c r="G201" s="45" t="s">
        <v>43</v>
      </c>
      <c r="H201" s="45" t="s">
        <v>44</v>
      </c>
      <c r="I201" s="114" t="n">
        <v>45698</v>
      </c>
      <c r="J201" s="45" t="s">
        <v>2254</v>
      </c>
    </row>
    <row r="202" customFormat="false" ht="13.5" hidden="false" customHeight="true" outlineLevel="0" collapsed="false">
      <c r="A202" s="25" t="s">
        <v>1079</v>
      </c>
      <c r="B202" s="25" t="s">
        <v>194</v>
      </c>
      <c r="C202" s="23" t="n">
        <v>0</v>
      </c>
      <c r="D202" s="23" t="n">
        <v>10000</v>
      </c>
      <c r="E202" s="25" t="s">
        <v>41</v>
      </c>
      <c r="F202" s="25" t="s">
        <v>1033</v>
      </c>
      <c r="G202" s="45" t="s">
        <v>43</v>
      </c>
      <c r="H202" s="45" t="s">
        <v>44</v>
      </c>
      <c r="I202" s="114" t="n">
        <v>45698</v>
      </c>
      <c r="J202" s="45" t="s">
        <v>2255</v>
      </c>
    </row>
    <row r="203" customFormat="false" ht="13.5" hidden="false" customHeight="true" outlineLevel="0" collapsed="false">
      <c r="A203" s="25" t="s">
        <v>1093</v>
      </c>
      <c r="B203" s="25" t="s">
        <v>179</v>
      </c>
      <c r="C203" s="23" t="n">
        <v>0</v>
      </c>
      <c r="D203" s="23" t="n">
        <v>6000</v>
      </c>
      <c r="E203" s="25" t="s">
        <v>41</v>
      </c>
      <c r="F203" s="25" t="s">
        <v>1038</v>
      </c>
      <c r="G203" s="45" t="s">
        <v>43</v>
      </c>
      <c r="H203" s="45" t="s">
        <v>44</v>
      </c>
      <c r="I203" s="114" t="n">
        <v>45691</v>
      </c>
      <c r="J203" s="45" t="s">
        <v>2256</v>
      </c>
    </row>
    <row r="204" customFormat="false" ht="13.5" hidden="false" customHeight="true" outlineLevel="0" collapsed="false">
      <c r="A204" s="25" t="s">
        <v>1093</v>
      </c>
      <c r="B204" s="25" t="s">
        <v>163</v>
      </c>
      <c r="C204" s="23" t="n">
        <v>0</v>
      </c>
      <c r="D204" s="23" t="n">
        <v>3500</v>
      </c>
      <c r="E204" s="25" t="s">
        <v>41</v>
      </c>
      <c r="F204" s="25" t="s">
        <v>1033</v>
      </c>
      <c r="G204" s="45" t="s">
        <v>43</v>
      </c>
      <c r="H204" s="45" t="s">
        <v>44</v>
      </c>
      <c r="I204" s="114" t="n">
        <v>45691</v>
      </c>
      <c r="J204" s="45" t="s">
        <v>2257</v>
      </c>
    </row>
    <row r="205" customFormat="false" ht="13.5" hidden="false" customHeight="true" outlineLevel="0" collapsed="false">
      <c r="A205" s="25" t="s">
        <v>1093</v>
      </c>
      <c r="B205" s="25" t="s">
        <v>163</v>
      </c>
      <c r="C205" s="23" t="n">
        <v>0</v>
      </c>
      <c r="D205" s="23" t="n">
        <v>3000</v>
      </c>
      <c r="E205" s="25" t="s">
        <v>41</v>
      </c>
      <c r="F205" s="25" t="s">
        <v>1033</v>
      </c>
      <c r="G205" s="45" t="s">
        <v>43</v>
      </c>
      <c r="H205" s="45" t="s">
        <v>44</v>
      </c>
      <c r="I205" s="114" t="n">
        <v>45691</v>
      </c>
      <c r="J205" s="45" t="s">
        <v>2258</v>
      </c>
    </row>
    <row r="206" customFormat="false" ht="13.5" hidden="false" customHeight="true" outlineLevel="0" collapsed="false">
      <c r="A206" s="25" t="s">
        <v>1107</v>
      </c>
      <c r="B206" s="25" t="s">
        <v>179</v>
      </c>
      <c r="C206" s="23" t="n">
        <v>0</v>
      </c>
      <c r="D206" s="23" t="n">
        <v>18000</v>
      </c>
      <c r="E206" s="25" t="s">
        <v>41</v>
      </c>
      <c r="F206" s="25" t="s">
        <v>1038</v>
      </c>
      <c r="G206" s="45" t="s">
        <v>43</v>
      </c>
      <c r="H206" s="45" t="s">
        <v>44</v>
      </c>
      <c r="I206" s="114" t="n">
        <v>45691</v>
      </c>
      <c r="J206" s="45" t="s">
        <v>2238</v>
      </c>
    </row>
    <row r="207" customFormat="false" ht="13.5" hidden="false" customHeight="true" outlineLevel="0" collapsed="false">
      <c r="A207" s="25" t="s">
        <v>1107</v>
      </c>
      <c r="B207" s="25" t="s">
        <v>163</v>
      </c>
      <c r="C207" s="23" t="n">
        <v>0</v>
      </c>
      <c r="D207" s="23" t="n">
        <v>12600</v>
      </c>
      <c r="E207" s="25" t="s">
        <v>41</v>
      </c>
      <c r="F207" s="25" t="s">
        <v>1038</v>
      </c>
      <c r="G207" s="45" t="s">
        <v>43</v>
      </c>
      <c r="H207" s="45" t="s">
        <v>44</v>
      </c>
      <c r="I207" s="114" t="n">
        <v>45691</v>
      </c>
      <c r="J207" s="45" t="s">
        <v>2239</v>
      </c>
    </row>
    <row r="208" customFormat="false" ht="13.5" hidden="false" customHeight="true" outlineLevel="0" collapsed="false">
      <c r="A208" s="25" t="s">
        <v>1112</v>
      </c>
      <c r="B208" s="25" t="s">
        <v>46</v>
      </c>
      <c r="C208" s="23" t="n">
        <v>0</v>
      </c>
      <c r="D208" s="23" t="n">
        <v>72192.27</v>
      </c>
      <c r="E208" s="25" t="s">
        <v>41</v>
      </c>
      <c r="F208" s="25" t="s">
        <v>1117</v>
      </c>
      <c r="G208" s="45" t="s">
        <v>1118</v>
      </c>
      <c r="H208" s="45" t="s">
        <v>44</v>
      </c>
      <c r="I208" s="114" t="n">
        <v>45693</v>
      </c>
      <c r="J208" s="45" t="s">
        <v>2259</v>
      </c>
    </row>
    <row r="209" customFormat="false" ht="13.5" hidden="false" customHeight="true" outlineLevel="0" collapsed="false">
      <c r="A209" s="25" t="s">
        <v>1119</v>
      </c>
      <c r="B209" s="25" t="s">
        <v>46</v>
      </c>
      <c r="C209" s="23" t="n">
        <v>0</v>
      </c>
      <c r="D209" s="23" t="n">
        <v>95175.05</v>
      </c>
      <c r="E209" s="25" t="s">
        <v>41</v>
      </c>
      <c r="F209" s="25" t="s">
        <v>1124</v>
      </c>
      <c r="G209" s="45" t="s">
        <v>43</v>
      </c>
      <c r="H209" s="45" t="s">
        <v>44</v>
      </c>
      <c r="I209" s="114" t="n">
        <v>45748</v>
      </c>
      <c r="J209" s="45" t="s">
        <v>2260</v>
      </c>
    </row>
    <row r="210" customFormat="false" ht="13.5" hidden="false" customHeight="true" outlineLevel="0" collapsed="false">
      <c r="A210" s="25" t="s">
        <v>1119</v>
      </c>
      <c r="B210" s="25" t="s">
        <v>179</v>
      </c>
      <c r="C210" s="23" t="n">
        <v>0</v>
      </c>
      <c r="D210" s="23" t="n">
        <v>22000</v>
      </c>
      <c r="E210" s="25" t="s">
        <v>41</v>
      </c>
      <c r="F210" s="25" t="s">
        <v>1029</v>
      </c>
      <c r="G210" s="45" t="s">
        <v>43</v>
      </c>
      <c r="H210" s="45" t="s">
        <v>44</v>
      </c>
      <c r="I210" s="114" t="n">
        <v>45748</v>
      </c>
      <c r="J210" s="45" t="s">
        <v>2261</v>
      </c>
    </row>
    <row r="211" customFormat="false" ht="13.5" hidden="false" customHeight="true" outlineLevel="0" collapsed="false">
      <c r="A211" s="25" t="s">
        <v>1119</v>
      </c>
      <c r="B211" s="25" t="s">
        <v>163</v>
      </c>
      <c r="C211" s="23" t="n">
        <v>0</v>
      </c>
      <c r="D211" s="23" t="n">
        <v>8740</v>
      </c>
      <c r="E211" s="25" t="s">
        <v>41</v>
      </c>
      <c r="F211" s="25" t="s">
        <v>1033</v>
      </c>
      <c r="G211" s="45" t="s">
        <v>43</v>
      </c>
      <c r="H211" s="45" t="s">
        <v>44</v>
      </c>
      <c r="I211" s="114" t="n">
        <v>45748</v>
      </c>
      <c r="J211" s="45" t="s">
        <v>2262</v>
      </c>
    </row>
    <row r="212" customFormat="false" ht="13.5" hidden="false" customHeight="true" outlineLevel="0" collapsed="false">
      <c r="A212" s="25" t="s">
        <v>1132</v>
      </c>
      <c r="B212" s="25" t="s">
        <v>179</v>
      </c>
      <c r="C212" s="23" t="n">
        <v>0</v>
      </c>
      <c r="D212" s="23" t="n">
        <v>5000</v>
      </c>
      <c r="E212" s="25" t="s">
        <v>41</v>
      </c>
      <c r="F212" s="25" t="s">
        <v>1139</v>
      </c>
      <c r="G212" s="45" t="s">
        <v>43</v>
      </c>
      <c r="H212" s="45" t="s">
        <v>44</v>
      </c>
      <c r="I212" s="114" t="n">
        <v>45658</v>
      </c>
      <c r="J212" s="45" t="s">
        <v>2263</v>
      </c>
    </row>
    <row r="213" customFormat="false" ht="13.5" hidden="false" customHeight="true" outlineLevel="0" collapsed="false">
      <c r="A213" s="25" t="s">
        <v>1132</v>
      </c>
      <c r="B213" s="25" t="s">
        <v>163</v>
      </c>
      <c r="C213" s="23" t="n">
        <v>0</v>
      </c>
      <c r="D213" s="23" t="n">
        <v>2000</v>
      </c>
      <c r="E213" s="25" t="s">
        <v>41</v>
      </c>
      <c r="F213" s="25" t="s">
        <v>1142</v>
      </c>
      <c r="G213" s="45" t="s">
        <v>43</v>
      </c>
      <c r="H213" s="45" t="s">
        <v>44</v>
      </c>
      <c r="I213" s="114" t="n">
        <v>45658</v>
      </c>
      <c r="J213" s="45" t="s">
        <v>2264</v>
      </c>
    </row>
    <row r="214" customFormat="false" ht="13.5" hidden="false" customHeight="true" outlineLevel="0" collapsed="false">
      <c r="A214" s="25" t="s">
        <v>1132</v>
      </c>
      <c r="B214" s="25" t="s">
        <v>194</v>
      </c>
      <c r="C214" s="23" t="n">
        <v>0</v>
      </c>
      <c r="D214" s="23" t="n">
        <v>2000</v>
      </c>
      <c r="E214" s="25" t="s">
        <v>41</v>
      </c>
      <c r="F214" s="25" t="s">
        <v>1038</v>
      </c>
      <c r="G214" s="45" t="s">
        <v>43</v>
      </c>
      <c r="H214" s="45" t="s">
        <v>44</v>
      </c>
      <c r="I214" s="114" t="n">
        <v>45658</v>
      </c>
      <c r="J214" s="45" t="s">
        <v>2265</v>
      </c>
    </row>
    <row r="215" customFormat="false" ht="13.5" hidden="false" customHeight="true" outlineLevel="0" collapsed="false">
      <c r="A215" s="25" t="s">
        <v>1147</v>
      </c>
      <c r="B215" s="25" t="s">
        <v>144</v>
      </c>
      <c r="C215" s="23" t="n">
        <v>0</v>
      </c>
      <c r="D215" s="23" t="n">
        <v>100000</v>
      </c>
      <c r="E215" s="25" t="s">
        <v>41</v>
      </c>
      <c r="F215" s="45" t="s">
        <v>1153</v>
      </c>
      <c r="G215" s="45" t="s">
        <v>43</v>
      </c>
      <c r="H215" s="45" t="s">
        <v>44</v>
      </c>
      <c r="I215" s="114" t="n">
        <v>45658</v>
      </c>
      <c r="J215" s="45" t="s">
        <v>2266</v>
      </c>
    </row>
    <row r="216" customFormat="false" ht="13.5" hidden="false" customHeight="true" outlineLevel="0" collapsed="false">
      <c r="A216" s="25" t="s">
        <v>1154</v>
      </c>
      <c r="B216" s="25" t="s">
        <v>46</v>
      </c>
      <c r="C216" s="23" t="n">
        <v>0</v>
      </c>
      <c r="D216" s="23" t="n">
        <v>50000</v>
      </c>
      <c r="E216" s="25" t="s">
        <v>41</v>
      </c>
      <c r="F216" s="45" t="s">
        <v>1160</v>
      </c>
      <c r="G216" s="45" t="s">
        <v>43</v>
      </c>
      <c r="H216" s="45" t="s">
        <v>44</v>
      </c>
      <c r="I216" s="114" t="n">
        <v>45658</v>
      </c>
      <c r="J216" s="45" t="s">
        <v>2267</v>
      </c>
    </row>
    <row r="217" customFormat="false" ht="13.5" hidden="false" customHeight="true" outlineLevel="0" collapsed="false">
      <c r="A217" s="25" t="s">
        <v>1161</v>
      </c>
      <c r="B217" s="25" t="s">
        <v>46</v>
      </c>
      <c r="C217" s="23" t="n">
        <v>852400</v>
      </c>
      <c r="D217" s="23" t="n">
        <v>9936469.35</v>
      </c>
      <c r="E217" s="25" t="s">
        <v>41</v>
      </c>
      <c r="F217" s="45" t="s">
        <v>1168</v>
      </c>
      <c r="G217" s="45" t="s">
        <v>43</v>
      </c>
      <c r="H217" s="45" t="s">
        <v>44</v>
      </c>
      <c r="I217" s="114" t="n">
        <v>45658</v>
      </c>
      <c r="J217" s="45" t="s">
        <v>2268</v>
      </c>
    </row>
    <row r="218" customFormat="false" ht="13.5" hidden="false" customHeight="true" outlineLevel="0" collapsed="false">
      <c r="A218" s="25" t="s">
        <v>1161</v>
      </c>
      <c r="B218" s="25" t="s">
        <v>46</v>
      </c>
      <c r="C218" s="23" t="n">
        <v>0</v>
      </c>
      <c r="D218" s="23" t="n">
        <v>1088325</v>
      </c>
      <c r="E218" s="25" t="s">
        <v>41</v>
      </c>
      <c r="F218" s="45" t="s">
        <v>1168</v>
      </c>
      <c r="G218" s="45" t="s">
        <v>43</v>
      </c>
      <c r="H218" s="45" t="s">
        <v>1169</v>
      </c>
      <c r="I218" s="114" t="n">
        <v>45658</v>
      </c>
      <c r="J218" s="45" t="s">
        <v>2269</v>
      </c>
    </row>
    <row r="219" customFormat="false" ht="13.5" hidden="false" customHeight="true" outlineLevel="0" collapsed="false">
      <c r="A219" s="25" t="s">
        <v>1170</v>
      </c>
      <c r="B219" s="25" t="s">
        <v>46</v>
      </c>
      <c r="C219" s="23" t="n">
        <v>340000</v>
      </c>
      <c r="D219" s="23" t="n">
        <v>9007265.42</v>
      </c>
      <c r="E219" s="25" t="s">
        <v>41</v>
      </c>
      <c r="F219" s="45" t="s">
        <v>1175</v>
      </c>
      <c r="G219" s="45" t="s">
        <v>43</v>
      </c>
      <c r="H219" s="45" t="s">
        <v>44</v>
      </c>
      <c r="I219" s="114" t="n">
        <v>45658</v>
      </c>
      <c r="J219" s="45" t="s">
        <v>2270</v>
      </c>
    </row>
    <row r="220" customFormat="false" ht="13.5" hidden="false" customHeight="true" outlineLevel="0" collapsed="false">
      <c r="A220" s="25" t="s">
        <v>1176</v>
      </c>
      <c r="B220" s="25" t="s">
        <v>46</v>
      </c>
      <c r="C220" s="23" t="n">
        <v>330286.58</v>
      </c>
      <c r="D220" s="23" t="n">
        <v>805638.28</v>
      </c>
      <c r="E220" s="25" t="s">
        <v>41</v>
      </c>
      <c r="F220" s="45" t="s">
        <v>1183</v>
      </c>
      <c r="G220" s="45" t="s">
        <v>43</v>
      </c>
      <c r="H220" s="45" t="s">
        <v>44</v>
      </c>
      <c r="I220" s="114" t="n">
        <v>45658</v>
      </c>
      <c r="J220" s="45" t="s">
        <v>2271</v>
      </c>
    </row>
    <row r="221" customFormat="false" ht="13.5" hidden="false" customHeight="true" outlineLevel="0" collapsed="false">
      <c r="A221" s="25" t="s">
        <v>1184</v>
      </c>
      <c r="B221" s="25" t="s">
        <v>46</v>
      </c>
      <c r="C221" s="23" t="n">
        <v>0</v>
      </c>
      <c r="D221" s="23" t="n">
        <v>10000</v>
      </c>
      <c r="E221" s="25" t="s">
        <v>41</v>
      </c>
      <c r="F221" s="45" t="s">
        <v>1191</v>
      </c>
      <c r="G221" s="45" t="s">
        <v>43</v>
      </c>
      <c r="H221" s="45" t="s">
        <v>44</v>
      </c>
      <c r="I221" s="114" t="n">
        <v>45658</v>
      </c>
      <c r="J221" s="45" t="s">
        <v>2272</v>
      </c>
    </row>
    <row r="222" customFormat="false" ht="13.5" hidden="false" customHeight="true" outlineLevel="0" collapsed="false">
      <c r="A222" s="25" t="s">
        <v>1192</v>
      </c>
      <c r="B222" s="25" t="s">
        <v>46</v>
      </c>
      <c r="C222" s="23" t="n">
        <v>400000</v>
      </c>
      <c r="D222" s="23" t="n">
        <v>3916189.07</v>
      </c>
      <c r="E222" s="25" t="s">
        <v>41</v>
      </c>
      <c r="F222" s="45" t="s">
        <v>1197</v>
      </c>
      <c r="G222" s="45" t="s">
        <v>43</v>
      </c>
      <c r="H222" s="45" t="s">
        <v>44</v>
      </c>
      <c r="I222" s="114" t="n">
        <v>45658</v>
      </c>
      <c r="J222" s="45" t="s">
        <v>2273</v>
      </c>
    </row>
    <row r="223" customFormat="false" ht="13.5" hidden="false" customHeight="true" outlineLevel="0" collapsed="false">
      <c r="A223" s="25" t="s">
        <v>1198</v>
      </c>
      <c r="B223" s="25" t="s">
        <v>46</v>
      </c>
      <c r="C223" s="23" t="n">
        <v>260000</v>
      </c>
      <c r="D223" s="23" t="n">
        <v>604600.49</v>
      </c>
      <c r="E223" s="25" t="s">
        <v>41</v>
      </c>
      <c r="F223" s="45" t="s">
        <v>1204</v>
      </c>
      <c r="G223" s="45" t="s">
        <v>43</v>
      </c>
      <c r="H223" s="45" t="s">
        <v>44</v>
      </c>
      <c r="I223" s="114" t="n">
        <v>45658</v>
      </c>
      <c r="J223" s="45" t="s">
        <v>2274</v>
      </c>
    </row>
    <row r="224" customFormat="false" ht="13.5" hidden="false" customHeight="true" outlineLevel="0" collapsed="false">
      <c r="A224" s="25" t="s">
        <v>1205</v>
      </c>
      <c r="B224" s="25" t="s">
        <v>46</v>
      </c>
      <c r="C224" s="23" t="n">
        <v>0</v>
      </c>
      <c r="D224" s="23" t="n">
        <v>68678.71</v>
      </c>
      <c r="E224" s="25" t="s">
        <v>41</v>
      </c>
      <c r="F224" s="45" t="s">
        <v>1210</v>
      </c>
      <c r="G224" s="45" t="s">
        <v>43</v>
      </c>
      <c r="H224" s="45" t="s">
        <v>44</v>
      </c>
      <c r="I224" s="114" t="n">
        <v>45658</v>
      </c>
      <c r="J224" s="45" t="s">
        <v>2275</v>
      </c>
    </row>
    <row r="225" customFormat="false" ht="13.5" hidden="false" customHeight="true" outlineLevel="0" collapsed="false">
      <c r="A225" s="25" t="s">
        <v>1211</v>
      </c>
      <c r="B225" s="25" t="s">
        <v>46</v>
      </c>
      <c r="C225" s="23" t="n">
        <v>0</v>
      </c>
      <c r="D225" s="23" t="n">
        <v>10000</v>
      </c>
      <c r="E225" s="25" t="s">
        <v>41</v>
      </c>
      <c r="F225" s="45" t="s">
        <v>1216</v>
      </c>
      <c r="G225" s="45" t="s">
        <v>43</v>
      </c>
      <c r="H225" s="45" t="s">
        <v>44</v>
      </c>
      <c r="I225" s="114" t="n">
        <v>45658</v>
      </c>
      <c r="J225" s="45" t="s">
        <v>2276</v>
      </c>
    </row>
    <row r="226" customFormat="false" ht="13.5" hidden="false" customHeight="true" outlineLevel="0" collapsed="false">
      <c r="A226" s="25" t="s">
        <v>1217</v>
      </c>
      <c r="B226" s="25" t="s">
        <v>46</v>
      </c>
      <c r="C226" s="23" t="n">
        <v>10000</v>
      </c>
      <c r="D226" s="23" t="n">
        <v>155000</v>
      </c>
      <c r="E226" s="25" t="s">
        <v>41</v>
      </c>
      <c r="F226" s="45" t="s">
        <v>1223</v>
      </c>
      <c r="G226" s="45" t="s">
        <v>43</v>
      </c>
      <c r="H226" s="45" t="s">
        <v>44</v>
      </c>
      <c r="I226" s="114" t="n">
        <v>45658</v>
      </c>
      <c r="J226" s="45" t="s">
        <v>2277</v>
      </c>
    </row>
    <row r="227" customFormat="false" ht="13.5" hidden="false" customHeight="true" outlineLevel="0" collapsed="false">
      <c r="A227" s="25" t="s">
        <v>1224</v>
      </c>
      <c r="B227" s="25" t="s">
        <v>46</v>
      </c>
      <c r="C227" s="23" t="n">
        <v>300000</v>
      </c>
      <c r="D227" s="23" t="n">
        <v>700000</v>
      </c>
      <c r="E227" s="25" t="s">
        <v>41</v>
      </c>
      <c r="F227" s="45" t="s">
        <v>1231</v>
      </c>
      <c r="G227" s="45" t="s">
        <v>43</v>
      </c>
      <c r="H227" s="45" t="s">
        <v>44</v>
      </c>
      <c r="I227" s="114" t="n">
        <v>45658</v>
      </c>
      <c r="J227" s="45" t="s">
        <v>2278</v>
      </c>
    </row>
    <row r="228" customFormat="false" ht="13.5" hidden="false" customHeight="true" outlineLevel="0" collapsed="false">
      <c r="A228" s="25" t="s">
        <v>1232</v>
      </c>
      <c r="B228" s="25" t="s">
        <v>267</v>
      </c>
      <c r="C228" s="23" t="n">
        <v>790000</v>
      </c>
      <c r="D228" s="23" t="n">
        <v>10000</v>
      </c>
      <c r="E228" s="25" t="s">
        <v>276</v>
      </c>
      <c r="F228" s="25" t="s">
        <v>1238</v>
      </c>
      <c r="G228" s="45" t="s">
        <v>2094</v>
      </c>
      <c r="H228" s="45" t="s">
        <v>44</v>
      </c>
      <c r="I228" s="114" t="n">
        <v>45658</v>
      </c>
      <c r="J228" s="45" t="s">
        <v>2279</v>
      </c>
    </row>
    <row r="229" customFormat="false" ht="13.5" hidden="false" customHeight="true" outlineLevel="0" collapsed="false">
      <c r="A229" s="25" t="s">
        <v>1239</v>
      </c>
      <c r="B229" s="25" t="s">
        <v>267</v>
      </c>
      <c r="C229" s="23" t="n">
        <v>90000</v>
      </c>
      <c r="D229" s="23" t="n">
        <v>10000</v>
      </c>
      <c r="E229" s="25" t="s">
        <v>276</v>
      </c>
      <c r="F229" s="25" t="s">
        <v>1245</v>
      </c>
      <c r="G229" s="45" t="s">
        <v>2094</v>
      </c>
      <c r="H229" s="45" t="s">
        <v>44</v>
      </c>
      <c r="I229" s="114" t="n">
        <v>45658</v>
      </c>
      <c r="J229" s="45" t="s">
        <v>2280</v>
      </c>
    </row>
    <row r="230" customFormat="false" ht="13.5" hidden="false" customHeight="true" outlineLevel="0" collapsed="false">
      <c r="A230" s="25" t="s">
        <v>1246</v>
      </c>
      <c r="B230" s="25" t="s">
        <v>267</v>
      </c>
      <c r="C230" s="23" t="n">
        <v>1027000</v>
      </c>
      <c r="D230" s="23" t="n">
        <v>10000</v>
      </c>
      <c r="E230" s="25" t="s">
        <v>276</v>
      </c>
      <c r="F230" s="25" t="s">
        <v>1252</v>
      </c>
      <c r="G230" s="45" t="s">
        <v>2094</v>
      </c>
      <c r="H230" s="45" t="s">
        <v>44</v>
      </c>
      <c r="I230" s="114" t="n">
        <v>45658</v>
      </c>
      <c r="J230" s="45" t="s">
        <v>2281</v>
      </c>
    </row>
    <row r="231" customFormat="false" ht="13.5" hidden="false" customHeight="true" outlineLevel="0" collapsed="false">
      <c r="A231" s="25" t="s">
        <v>1254</v>
      </c>
      <c r="B231" s="25" t="s">
        <v>194</v>
      </c>
      <c r="C231" s="23" t="n">
        <v>0</v>
      </c>
      <c r="D231" s="23" t="n">
        <v>25000</v>
      </c>
      <c r="E231" s="25" t="s">
        <v>41</v>
      </c>
      <c r="F231" s="25" t="s">
        <v>1267</v>
      </c>
      <c r="G231" s="45" t="s">
        <v>43</v>
      </c>
      <c r="H231" s="45" t="s">
        <v>44</v>
      </c>
      <c r="I231" s="114" t="n">
        <v>45717</v>
      </c>
      <c r="J231" s="45" t="s">
        <v>2282</v>
      </c>
    </row>
    <row r="232" customFormat="false" ht="13.5" hidden="false" customHeight="true" outlineLevel="0" collapsed="false">
      <c r="A232" s="25" t="s">
        <v>1254</v>
      </c>
      <c r="B232" s="25" t="s">
        <v>163</v>
      </c>
      <c r="C232" s="23" t="n">
        <v>0</v>
      </c>
      <c r="D232" s="23" t="n">
        <v>10640</v>
      </c>
      <c r="E232" s="25" t="s">
        <v>41</v>
      </c>
      <c r="F232" s="25" t="s">
        <v>1263</v>
      </c>
      <c r="G232" s="45" t="s">
        <v>43</v>
      </c>
      <c r="H232" s="45" t="s">
        <v>44</v>
      </c>
      <c r="I232" s="114" t="n">
        <v>45717</v>
      </c>
      <c r="J232" s="45" t="s">
        <v>2283</v>
      </c>
    </row>
    <row r="233" customFormat="false" ht="13.5" hidden="false" customHeight="true" outlineLevel="0" collapsed="false">
      <c r="A233" s="25" t="s">
        <v>1254</v>
      </c>
      <c r="B233" s="25" t="s">
        <v>163</v>
      </c>
      <c r="C233" s="23" t="n">
        <v>0</v>
      </c>
      <c r="D233" s="23" t="n">
        <v>3800</v>
      </c>
      <c r="E233" s="25" t="s">
        <v>41</v>
      </c>
      <c r="F233" s="25" t="s">
        <v>1263</v>
      </c>
      <c r="G233" s="45" t="s">
        <v>43</v>
      </c>
      <c r="H233" s="45" t="s">
        <v>44</v>
      </c>
      <c r="I233" s="114" t="n">
        <v>45717</v>
      </c>
      <c r="J233" s="45" t="s">
        <v>2284</v>
      </c>
    </row>
    <row r="234" customFormat="false" ht="13.5" hidden="false" customHeight="true" outlineLevel="0" collapsed="false">
      <c r="A234" s="25" t="s">
        <v>1272</v>
      </c>
      <c r="B234" s="25" t="s">
        <v>267</v>
      </c>
      <c r="C234" s="23" t="n">
        <v>300000</v>
      </c>
      <c r="D234" s="23" t="n">
        <v>100000</v>
      </c>
      <c r="E234" s="25" t="s">
        <v>276</v>
      </c>
      <c r="F234" s="25" t="s">
        <v>1267</v>
      </c>
      <c r="G234" s="45" t="s">
        <v>2094</v>
      </c>
      <c r="H234" s="45" t="s">
        <v>44</v>
      </c>
      <c r="I234" s="114" t="n">
        <v>45658</v>
      </c>
      <c r="J234" s="45" t="s">
        <v>2285</v>
      </c>
    </row>
    <row r="235" customFormat="false" ht="13.5" hidden="false" customHeight="true" outlineLevel="0" collapsed="false">
      <c r="A235" s="25" t="s">
        <v>1272</v>
      </c>
      <c r="B235" s="25" t="s">
        <v>267</v>
      </c>
      <c r="C235" s="23" t="n">
        <v>10000</v>
      </c>
      <c r="D235" s="23" t="n">
        <v>15000</v>
      </c>
      <c r="E235" s="25" t="s">
        <v>41</v>
      </c>
      <c r="F235" s="25" t="s">
        <v>1267</v>
      </c>
      <c r="G235" s="45" t="s">
        <v>43</v>
      </c>
      <c r="H235" s="45" t="s">
        <v>44</v>
      </c>
      <c r="I235" s="114" t="n">
        <v>45658</v>
      </c>
      <c r="J235" s="45" t="s">
        <v>2286</v>
      </c>
    </row>
    <row r="236" customFormat="false" ht="13.5" hidden="false" customHeight="true" outlineLevel="0" collapsed="false">
      <c r="A236" s="25" t="s">
        <v>1282</v>
      </c>
      <c r="B236" s="25" t="s">
        <v>46</v>
      </c>
      <c r="C236" s="23" t="n">
        <v>1089548.46</v>
      </c>
      <c r="D236" s="23" t="n">
        <v>3000269.21</v>
      </c>
      <c r="E236" s="25" t="s">
        <v>41</v>
      </c>
      <c r="F236" s="25" t="s">
        <v>1288</v>
      </c>
      <c r="G236" s="45" t="s">
        <v>43</v>
      </c>
      <c r="H236" s="45" t="s">
        <v>44</v>
      </c>
      <c r="I236" s="114" t="n">
        <v>45658</v>
      </c>
      <c r="J236" s="45" t="s">
        <v>2287</v>
      </c>
    </row>
    <row r="237" customFormat="false" ht="13.5" hidden="false" customHeight="true" outlineLevel="0" collapsed="false">
      <c r="A237" s="25" t="s">
        <v>1282</v>
      </c>
      <c r="B237" s="25" t="s">
        <v>46</v>
      </c>
      <c r="C237" s="23" t="n">
        <v>0</v>
      </c>
      <c r="D237" s="23" t="n">
        <v>1560182.33</v>
      </c>
      <c r="E237" s="25" t="s">
        <v>41</v>
      </c>
      <c r="F237" s="25" t="s">
        <v>1288</v>
      </c>
      <c r="G237" s="45" t="s">
        <v>2288</v>
      </c>
      <c r="H237" s="45" t="s">
        <v>44</v>
      </c>
      <c r="I237" s="114" t="n">
        <v>45658</v>
      </c>
      <c r="J237" s="45" t="s">
        <v>2289</v>
      </c>
    </row>
    <row r="238" customFormat="false" ht="13.5" hidden="false" customHeight="true" outlineLevel="0" collapsed="false">
      <c r="A238" s="25" t="s">
        <v>1289</v>
      </c>
      <c r="B238" s="25" t="s">
        <v>31</v>
      </c>
      <c r="C238" s="23" t="n">
        <v>441333.33</v>
      </c>
      <c r="D238" s="23" t="n">
        <v>10158666.67</v>
      </c>
      <c r="E238" s="25" t="s">
        <v>41</v>
      </c>
      <c r="F238" s="25" t="s">
        <v>1296</v>
      </c>
      <c r="G238" s="45" t="s">
        <v>2288</v>
      </c>
      <c r="H238" s="45" t="s">
        <v>44</v>
      </c>
      <c r="I238" s="114" t="n">
        <v>45658</v>
      </c>
      <c r="J238" s="45" t="s">
        <v>2290</v>
      </c>
    </row>
    <row r="239" customFormat="false" ht="13.5" hidden="false" customHeight="true" outlineLevel="0" collapsed="false">
      <c r="A239" s="25" t="s">
        <v>1297</v>
      </c>
      <c r="B239" s="25" t="s">
        <v>31</v>
      </c>
      <c r="C239" s="23" t="n">
        <v>0</v>
      </c>
      <c r="D239" s="23" t="n">
        <v>50400</v>
      </c>
      <c r="E239" s="25" t="s">
        <v>41</v>
      </c>
      <c r="F239" s="25" t="s">
        <v>1303</v>
      </c>
      <c r="G239" s="45" t="s">
        <v>2288</v>
      </c>
      <c r="H239" s="45" t="s">
        <v>44</v>
      </c>
      <c r="I239" s="114" t="n">
        <v>45689</v>
      </c>
      <c r="J239" s="45" t="s">
        <v>2291</v>
      </c>
    </row>
    <row r="240" customFormat="false" ht="13.5" hidden="false" customHeight="true" outlineLevel="0" collapsed="false">
      <c r="A240" s="25" t="s">
        <v>1304</v>
      </c>
      <c r="B240" s="25" t="s">
        <v>194</v>
      </c>
      <c r="C240" s="23" t="n">
        <v>0</v>
      </c>
      <c r="D240" s="23" t="n">
        <v>50000</v>
      </c>
      <c r="E240" s="25" t="s">
        <v>41</v>
      </c>
      <c r="F240" s="25" t="s">
        <v>1038</v>
      </c>
      <c r="G240" s="45" t="s">
        <v>43</v>
      </c>
      <c r="H240" s="45" t="s">
        <v>44</v>
      </c>
      <c r="I240" s="114" t="n">
        <v>45658</v>
      </c>
      <c r="J240" s="45" t="s">
        <v>2292</v>
      </c>
    </row>
    <row r="241" customFormat="false" ht="13.5" hidden="false" customHeight="true" outlineLevel="0" collapsed="false">
      <c r="A241" s="25" t="s">
        <v>1304</v>
      </c>
      <c r="B241" s="25" t="s">
        <v>31</v>
      </c>
      <c r="C241" s="23" t="n">
        <v>0</v>
      </c>
      <c r="D241" s="23" t="n">
        <v>36000</v>
      </c>
      <c r="E241" s="25" t="s">
        <v>41</v>
      </c>
      <c r="F241" s="25" t="s">
        <v>1311</v>
      </c>
      <c r="G241" s="45" t="s">
        <v>43</v>
      </c>
      <c r="H241" s="45" t="s">
        <v>44</v>
      </c>
      <c r="I241" s="114" t="n">
        <v>45658</v>
      </c>
      <c r="J241" s="45" t="s">
        <v>2293</v>
      </c>
    </row>
    <row r="242" customFormat="false" ht="13.5" hidden="false" customHeight="true" outlineLevel="0" collapsed="false">
      <c r="A242" s="25" t="s">
        <v>1304</v>
      </c>
      <c r="B242" s="25" t="s">
        <v>163</v>
      </c>
      <c r="C242" s="23" t="n">
        <v>0</v>
      </c>
      <c r="D242" s="23" t="n">
        <v>26600</v>
      </c>
      <c r="E242" s="25" t="s">
        <v>41</v>
      </c>
      <c r="F242" s="25" t="s">
        <v>1263</v>
      </c>
      <c r="G242" s="45" t="s">
        <v>43</v>
      </c>
      <c r="H242" s="45" t="s">
        <v>44</v>
      </c>
      <c r="I242" s="114" t="n">
        <v>45658</v>
      </c>
      <c r="J242" s="45" t="s">
        <v>2294</v>
      </c>
    </row>
    <row r="243" customFormat="false" ht="13.5" hidden="false" customHeight="true" outlineLevel="0" collapsed="false">
      <c r="A243" s="25" t="s">
        <v>1304</v>
      </c>
      <c r="B243" s="25" t="s">
        <v>163</v>
      </c>
      <c r="C243" s="23" t="n">
        <v>0</v>
      </c>
      <c r="D243" s="23" t="n">
        <v>10640</v>
      </c>
      <c r="E243" s="25" t="s">
        <v>41</v>
      </c>
      <c r="F243" s="25" t="s">
        <v>1263</v>
      </c>
      <c r="G243" s="45" t="s">
        <v>43</v>
      </c>
      <c r="H243" s="45" t="s">
        <v>44</v>
      </c>
      <c r="I243" s="114" t="n">
        <v>45658</v>
      </c>
      <c r="J243" s="45" t="s">
        <v>2295</v>
      </c>
    </row>
    <row r="244" customFormat="false" ht="13.5" hidden="false" customHeight="true" outlineLevel="0" collapsed="false">
      <c r="A244" s="25" t="s">
        <v>1322</v>
      </c>
      <c r="B244" s="25" t="s">
        <v>267</v>
      </c>
      <c r="C244" s="23" t="n">
        <v>0</v>
      </c>
      <c r="D244" s="23" t="n">
        <v>15000</v>
      </c>
      <c r="E244" s="25" t="s">
        <v>276</v>
      </c>
      <c r="F244" s="25" t="s">
        <v>1327</v>
      </c>
      <c r="G244" s="45" t="s">
        <v>2094</v>
      </c>
      <c r="H244" s="45" t="s">
        <v>44</v>
      </c>
      <c r="I244" s="114" t="n">
        <v>45658</v>
      </c>
      <c r="J244" s="45" t="s">
        <v>2296</v>
      </c>
    </row>
    <row r="245" customFormat="false" ht="13.5" hidden="false" customHeight="true" outlineLevel="0" collapsed="false">
      <c r="A245" s="25" t="s">
        <v>1328</v>
      </c>
      <c r="B245" s="25" t="s">
        <v>31</v>
      </c>
      <c r="C245" s="23" t="n">
        <v>0</v>
      </c>
      <c r="D245" s="23" t="n">
        <v>50400</v>
      </c>
      <c r="E245" s="25" t="s">
        <v>41</v>
      </c>
      <c r="F245" s="25" t="s">
        <v>1333</v>
      </c>
      <c r="G245" s="45" t="s">
        <v>2288</v>
      </c>
      <c r="H245" s="45" t="s">
        <v>44</v>
      </c>
      <c r="I245" s="114" t="n">
        <v>45658</v>
      </c>
      <c r="J245" s="45" t="s">
        <v>2297</v>
      </c>
    </row>
    <row r="246" customFormat="false" ht="13.5" hidden="false" customHeight="true" outlineLevel="0" collapsed="false">
      <c r="A246" s="25" t="s">
        <v>1334</v>
      </c>
      <c r="B246" s="25" t="s">
        <v>163</v>
      </c>
      <c r="C246" s="23" t="n">
        <v>0</v>
      </c>
      <c r="D246" s="23" t="n">
        <v>12290</v>
      </c>
      <c r="E246" s="25" t="s">
        <v>41</v>
      </c>
      <c r="F246" s="25" t="s">
        <v>1263</v>
      </c>
      <c r="G246" s="45" t="s">
        <v>43</v>
      </c>
      <c r="H246" s="45" t="s">
        <v>44</v>
      </c>
      <c r="I246" s="114" t="n">
        <v>45658</v>
      </c>
      <c r="J246" s="45" t="s">
        <v>2298</v>
      </c>
    </row>
    <row r="247" customFormat="false" ht="13.5" hidden="false" customHeight="true" outlineLevel="0" collapsed="false">
      <c r="A247" s="25" t="s">
        <v>1334</v>
      </c>
      <c r="B247" s="25" t="s">
        <v>179</v>
      </c>
      <c r="C247" s="23" t="n">
        <v>0</v>
      </c>
      <c r="D247" s="23" t="n">
        <v>12000</v>
      </c>
      <c r="E247" s="25" t="s">
        <v>41</v>
      </c>
      <c r="F247" s="25" t="s">
        <v>1347</v>
      </c>
      <c r="G247" s="45" t="s">
        <v>43</v>
      </c>
      <c r="H247" s="45" t="s">
        <v>44</v>
      </c>
      <c r="I247" s="114" t="n">
        <v>45658</v>
      </c>
      <c r="J247" s="45" t="s">
        <v>2299</v>
      </c>
    </row>
    <row r="248" customFormat="false" ht="13.5" hidden="false" customHeight="true" outlineLevel="0" collapsed="false">
      <c r="A248" s="25" t="s">
        <v>1334</v>
      </c>
      <c r="B248" s="25" t="s">
        <v>163</v>
      </c>
      <c r="C248" s="23" t="n">
        <v>0</v>
      </c>
      <c r="D248" s="23" t="n">
        <v>10640</v>
      </c>
      <c r="E248" s="25" t="s">
        <v>41</v>
      </c>
      <c r="F248" s="25" t="s">
        <v>1263</v>
      </c>
      <c r="G248" s="45" t="s">
        <v>43</v>
      </c>
      <c r="H248" s="45" t="s">
        <v>44</v>
      </c>
      <c r="I248" s="114" t="n">
        <v>45658</v>
      </c>
      <c r="J248" s="45" t="s">
        <v>2300</v>
      </c>
    </row>
    <row r="249" customFormat="false" ht="13.5" hidden="false" customHeight="true" outlineLevel="0" collapsed="false">
      <c r="A249" s="25" t="s">
        <v>1334</v>
      </c>
      <c r="B249" s="25" t="s">
        <v>179</v>
      </c>
      <c r="C249" s="23" t="n">
        <v>0</v>
      </c>
      <c r="D249" s="23" t="n">
        <v>5000</v>
      </c>
      <c r="E249" s="25" t="s">
        <v>41</v>
      </c>
      <c r="F249" s="25" t="s">
        <v>1347</v>
      </c>
      <c r="G249" s="45" t="s">
        <v>43</v>
      </c>
      <c r="H249" s="45" t="s">
        <v>44</v>
      </c>
      <c r="I249" s="114" t="n">
        <v>45658</v>
      </c>
      <c r="J249" s="45" t="s">
        <v>2301</v>
      </c>
    </row>
    <row r="250" customFormat="false" ht="13.5" hidden="false" customHeight="true" outlineLevel="0" collapsed="false">
      <c r="A250" s="25" t="s">
        <v>1334</v>
      </c>
      <c r="B250" s="25" t="s">
        <v>179</v>
      </c>
      <c r="C250" s="23" t="n">
        <v>15000</v>
      </c>
      <c r="D250" s="23" t="n">
        <v>0</v>
      </c>
      <c r="E250" s="25" t="s">
        <v>41</v>
      </c>
      <c r="F250" s="25" t="s">
        <v>1347</v>
      </c>
      <c r="G250" s="45" t="s">
        <v>43</v>
      </c>
      <c r="H250" s="45" t="s">
        <v>44</v>
      </c>
      <c r="I250" s="114" t="n">
        <v>45658</v>
      </c>
      <c r="J250" s="45" t="s">
        <v>2302</v>
      </c>
    </row>
    <row r="251" customFormat="false" ht="13.5" hidden="false" customHeight="true" outlineLevel="0" collapsed="false">
      <c r="A251" s="25" t="s">
        <v>1334</v>
      </c>
      <c r="B251" s="25" t="s">
        <v>163</v>
      </c>
      <c r="C251" s="23" t="n">
        <v>3420</v>
      </c>
      <c r="D251" s="23" t="n">
        <v>0</v>
      </c>
      <c r="E251" s="25" t="s">
        <v>41</v>
      </c>
      <c r="F251" s="25" t="s">
        <v>1263</v>
      </c>
      <c r="G251" s="45" t="s">
        <v>43</v>
      </c>
      <c r="H251" s="45" t="s">
        <v>44</v>
      </c>
      <c r="I251" s="114" t="n">
        <v>45658</v>
      </c>
      <c r="J251" s="45" t="s">
        <v>2303</v>
      </c>
    </row>
    <row r="252" customFormat="false" ht="13.5" hidden="false" customHeight="true" outlineLevel="0" collapsed="false">
      <c r="A252" s="25" t="s">
        <v>1355</v>
      </c>
      <c r="B252" s="25" t="s">
        <v>31</v>
      </c>
      <c r="C252" s="23" t="n">
        <v>73280</v>
      </c>
      <c r="D252" s="23" t="n">
        <v>118720</v>
      </c>
      <c r="E252" s="25" t="s">
        <v>41</v>
      </c>
      <c r="F252" s="25" t="s">
        <v>1362</v>
      </c>
      <c r="G252" s="45" t="s">
        <v>2288</v>
      </c>
      <c r="H252" s="45" t="s">
        <v>44</v>
      </c>
      <c r="I252" s="114" t="n">
        <v>45658</v>
      </c>
      <c r="J252" s="45" t="s">
        <v>2304</v>
      </c>
    </row>
    <row r="253" customFormat="false" ht="13.5" hidden="false" customHeight="true" outlineLevel="0" collapsed="false">
      <c r="A253" s="25" t="s">
        <v>1355</v>
      </c>
      <c r="B253" s="25" t="s">
        <v>194</v>
      </c>
      <c r="C253" s="23" t="n">
        <v>40000</v>
      </c>
      <c r="D253" s="23" t="n">
        <v>60000</v>
      </c>
      <c r="E253" s="25" t="s">
        <v>41</v>
      </c>
      <c r="F253" s="25" t="s">
        <v>1038</v>
      </c>
      <c r="G253" s="45" t="s">
        <v>2288</v>
      </c>
      <c r="H253" s="45" t="s">
        <v>44</v>
      </c>
      <c r="I253" s="114" t="n">
        <v>45658</v>
      </c>
      <c r="J253" s="45" t="s">
        <v>2305</v>
      </c>
    </row>
    <row r="254" customFormat="false" ht="13.5" hidden="false" customHeight="true" outlineLevel="0" collapsed="false">
      <c r="A254" s="25" t="s">
        <v>1355</v>
      </c>
      <c r="B254" s="25" t="s">
        <v>46</v>
      </c>
      <c r="C254" s="23" t="n">
        <v>20000</v>
      </c>
      <c r="D254" s="23" t="n">
        <v>40000</v>
      </c>
      <c r="E254" s="25" t="s">
        <v>41</v>
      </c>
      <c r="F254" s="25" t="s">
        <v>1362</v>
      </c>
      <c r="G254" s="45" t="s">
        <v>2288</v>
      </c>
      <c r="H254" s="45" t="s">
        <v>44</v>
      </c>
      <c r="I254" s="114" t="n">
        <v>45658</v>
      </c>
      <c r="J254" s="45" t="s">
        <v>2306</v>
      </c>
    </row>
    <row r="255" customFormat="false" ht="13.5" hidden="false" customHeight="true" outlineLevel="0" collapsed="false">
      <c r="A255" s="25" t="s">
        <v>1355</v>
      </c>
      <c r="B255" s="25" t="s">
        <v>144</v>
      </c>
      <c r="C255" s="23" t="n">
        <v>20000</v>
      </c>
      <c r="D255" s="23" t="n">
        <v>40000</v>
      </c>
      <c r="E255" s="25" t="s">
        <v>41</v>
      </c>
      <c r="F255" s="25" t="s">
        <v>1362</v>
      </c>
      <c r="G255" s="45" t="s">
        <v>2288</v>
      </c>
      <c r="H255" s="45" t="s">
        <v>44</v>
      </c>
      <c r="I255" s="114" t="n">
        <v>45658</v>
      </c>
      <c r="J255" s="45" t="s">
        <v>2307</v>
      </c>
    </row>
    <row r="256" customFormat="false" ht="13.5" hidden="false" customHeight="true" outlineLevel="0" collapsed="false">
      <c r="A256" s="25" t="s">
        <v>1355</v>
      </c>
      <c r="B256" s="25" t="s">
        <v>163</v>
      </c>
      <c r="C256" s="23" t="n">
        <v>0</v>
      </c>
      <c r="D256" s="23" t="n">
        <v>21280</v>
      </c>
      <c r="E256" s="25" t="s">
        <v>41</v>
      </c>
      <c r="F256" s="25" t="s">
        <v>1263</v>
      </c>
      <c r="G256" s="45" t="s">
        <v>43</v>
      </c>
      <c r="H256" s="45" t="s">
        <v>44</v>
      </c>
      <c r="I256" s="114" t="n">
        <v>45658</v>
      </c>
      <c r="J256" s="45" t="s">
        <v>2308</v>
      </c>
    </row>
    <row r="257" customFormat="false" ht="13.5" hidden="false" customHeight="true" outlineLevel="0" collapsed="false">
      <c r="A257" s="25" t="s">
        <v>1355</v>
      </c>
      <c r="B257" s="25" t="s">
        <v>46</v>
      </c>
      <c r="C257" s="23" t="n">
        <v>10000</v>
      </c>
      <c r="D257" s="23" t="n">
        <v>20000</v>
      </c>
      <c r="E257" s="25" t="s">
        <v>41</v>
      </c>
      <c r="F257" s="25" t="s">
        <v>1362</v>
      </c>
      <c r="G257" s="45" t="s">
        <v>2288</v>
      </c>
      <c r="H257" s="45" t="s">
        <v>44</v>
      </c>
      <c r="I257" s="114" t="n">
        <v>45658</v>
      </c>
      <c r="J257" s="45" t="s">
        <v>2309</v>
      </c>
    </row>
    <row r="258" customFormat="false" ht="13.5" hidden="false" customHeight="true" outlineLevel="0" collapsed="false">
      <c r="A258" s="25" t="s">
        <v>1382</v>
      </c>
      <c r="B258" s="25" t="s">
        <v>31</v>
      </c>
      <c r="C258" s="23" t="n">
        <v>0</v>
      </c>
      <c r="D258" s="23" t="n">
        <v>840000</v>
      </c>
      <c r="E258" s="25" t="s">
        <v>41</v>
      </c>
      <c r="F258" s="25" t="s">
        <v>1392</v>
      </c>
      <c r="G258" s="45" t="s">
        <v>43</v>
      </c>
      <c r="H258" s="45" t="s">
        <v>44</v>
      </c>
      <c r="I258" s="114" t="n">
        <v>45689</v>
      </c>
      <c r="J258" s="45" t="s">
        <v>2310</v>
      </c>
    </row>
    <row r="259" customFormat="false" ht="13.5" hidden="false" customHeight="true" outlineLevel="0" collapsed="false">
      <c r="A259" s="25" t="s">
        <v>1393</v>
      </c>
      <c r="B259" s="25" t="s">
        <v>163</v>
      </c>
      <c r="C259" s="23" t="n">
        <v>0</v>
      </c>
      <c r="D259" s="23" t="n">
        <v>60000</v>
      </c>
      <c r="E259" s="25" t="s">
        <v>41</v>
      </c>
      <c r="F259" s="25" t="s">
        <v>1401</v>
      </c>
      <c r="G259" s="45" t="s">
        <v>43</v>
      </c>
      <c r="H259" s="45" t="s">
        <v>44</v>
      </c>
      <c r="I259" s="114" t="n">
        <v>45670</v>
      </c>
      <c r="J259" s="45" t="s">
        <v>2311</v>
      </c>
    </row>
    <row r="260" customFormat="false" ht="13.5" hidden="false" customHeight="true" outlineLevel="0" collapsed="false">
      <c r="A260" s="25" t="s">
        <v>1393</v>
      </c>
      <c r="B260" s="25" t="s">
        <v>194</v>
      </c>
      <c r="C260" s="23" t="n">
        <v>0</v>
      </c>
      <c r="D260" s="23" t="n">
        <v>20000</v>
      </c>
      <c r="E260" s="25" t="s">
        <v>41</v>
      </c>
      <c r="F260" s="25" t="s">
        <v>1038</v>
      </c>
      <c r="G260" s="45" t="s">
        <v>43</v>
      </c>
      <c r="H260" s="45" t="s">
        <v>44</v>
      </c>
      <c r="I260" s="114" t="n">
        <v>45670</v>
      </c>
      <c r="J260" s="45" t="s">
        <v>2312</v>
      </c>
    </row>
    <row r="261" customFormat="false" ht="13.5" hidden="false" customHeight="true" outlineLevel="0" collapsed="false">
      <c r="A261" s="25" t="s">
        <v>1403</v>
      </c>
      <c r="B261" s="25" t="s">
        <v>194</v>
      </c>
      <c r="C261" s="23" t="n">
        <v>142502.97</v>
      </c>
      <c r="D261" s="23" t="n">
        <v>137497.03</v>
      </c>
      <c r="E261" s="25" t="s">
        <v>41</v>
      </c>
      <c r="F261" s="25" t="s">
        <v>1038</v>
      </c>
      <c r="G261" s="45" t="s">
        <v>43</v>
      </c>
      <c r="H261" s="45" t="s">
        <v>44</v>
      </c>
      <c r="I261" s="114" t="n">
        <v>45717</v>
      </c>
      <c r="J261" s="45" t="s">
        <v>2313</v>
      </c>
    </row>
    <row r="262" customFormat="false" ht="13.5" hidden="false" customHeight="true" outlineLevel="0" collapsed="false">
      <c r="A262" s="25" t="s">
        <v>1403</v>
      </c>
      <c r="B262" s="25" t="s">
        <v>31</v>
      </c>
      <c r="C262" s="23" t="n">
        <v>150000</v>
      </c>
      <c r="D262" s="23" t="n">
        <v>30719.38</v>
      </c>
      <c r="E262" s="25" t="s">
        <v>41</v>
      </c>
      <c r="F262" s="25" t="s">
        <v>1410</v>
      </c>
      <c r="G262" s="45" t="s">
        <v>43</v>
      </c>
      <c r="H262" s="45" t="s">
        <v>44</v>
      </c>
      <c r="I262" s="114" t="n">
        <v>45717</v>
      </c>
      <c r="J262" s="45" t="s">
        <v>2314</v>
      </c>
    </row>
    <row r="263" customFormat="false" ht="13.5" hidden="false" customHeight="true" outlineLevel="0" collapsed="false">
      <c r="A263" s="25" t="s">
        <v>1403</v>
      </c>
      <c r="B263" s="25" t="s">
        <v>46</v>
      </c>
      <c r="C263" s="23" t="n">
        <v>50000</v>
      </c>
      <c r="D263" s="23" t="n">
        <v>30000</v>
      </c>
      <c r="E263" s="25" t="s">
        <v>41</v>
      </c>
      <c r="F263" s="25" t="s">
        <v>1410</v>
      </c>
      <c r="G263" s="45" t="s">
        <v>43</v>
      </c>
      <c r="H263" s="45" t="s">
        <v>44</v>
      </c>
      <c r="I263" s="114" t="n">
        <v>45717</v>
      </c>
      <c r="J263" s="45" t="s">
        <v>2315</v>
      </c>
    </row>
    <row r="264" customFormat="false" ht="13.5" hidden="false" customHeight="true" outlineLevel="0" collapsed="false">
      <c r="A264" s="25" t="s">
        <v>1403</v>
      </c>
      <c r="B264" s="25" t="s">
        <v>163</v>
      </c>
      <c r="C264" s="23" t="n">
        <v>0</v>
      </c>
      <c r="D264" s="23" t="n">
        <v>20000</v>
      </c>
      <c r="E264" s="25" t="s">
        <v>41</v>
      </c>
      <c r="F264" s="25" t="s">
        <v>1401</v>
      </c>
      <c r="G264" s="45" t="s">
        <v>43</v>
      </c>
      <c r="H264" s="45" t="s">
        <v>44</v>
      </c>
      <c r="I264" s="114" t="n">
        <v>45717</v>
      </c>
      <c r="J264" s="45" t="s">
        <v>2316</v>
      </c>
    </row>
    <row r="265" customFormat="false" ht="13.5" hidden="false" customHeight="true" outlineLevel="0" collapsed="false">
      <c r="A265" s="25" t="s">
        <v>1413</v>
      </c>
      <c r="B265" s="25" t="s">
        <v>31</v>
      </c>
      <c r="C265" s="23" t="n">
        <v>0</v>
      </c>
      <c r="D265" s="23" t="n">
        <v>428400</v>
      </c>
      <c r="E265" s="25" t="s">
        <v>41</v>
      </c>
      <c r="F265" s="25" t="s">
        <v>1419</v>
      </c>
      <c r="G265" s="45" t="s">
        <v>43</v>
      </c>
      <c r="H265" s="45" t="s">
        <v>136</v>
      </c>
      <c r="I265" s="114" t="n">
        <v>45667</v>
      </c>
      <c r="J265" s="45" t="s">
        <v>2317</v>
      </c>
    </row>
    <row r="266" customFormat="false" ht="13.5" hidden="false" customHeight="true" outlineLevel="0" collapsed="false">
      <c r="A266" s="25" t="s">
        <v>1413</v>
      </c>
      <c r="B266" s="25" t="s">
        <v>31</v>
      </c>
      <c r="C266" s="23" t="n">
        <v>0</v>
      </c>
      <c r="D266" s="23" t="n">
        <v>92400</v>
      </c>
      <c r="E266" s="25" t="s">
        <v>41</v>
      </c>
      <c r="F266" s="25" t="s">
        <v>1419</v>
      </c>
      <c r="G266" s="45" t="s">
        <v>43</v>
      </c>
      <c r="H266" s="45" t="s">
        <v>136</v>
      </c>
      <c r="I266" s="114" t="n">
        <v>45667</v>
      </c>
      <c r="J266" s="45" t="s">
        <v>2318</v>
      </c>
    </row>
    <row r="267" customFormat="false" ht="13.5" hidden="false" customHeight="true" outlineLevel="0" collapsed="false">
      <c r="A267" s="25" t="s">
        <v>1425</v>
      </c>
      <c r="B267" s="25" t="s">
        <v>144</v>
      </c>
      <c r="C267" s="23" t="n">
        <v>0</v>
      </c>
      <c r="D267" s="23" t="n">
        <v>25000</v>
      </c>
      <c r="E267" s="25" t="s">
        <v>41</v>
      </c>
      <c r="F267" s="25" t="s">
        <v>112</v>
      </c>
      <c r="G267" s="45" t="s">
        <v>43</v>
      </c>
      <c r="H267" s="45" t="s">
        <v>44</v>
      </c>
      <c r="I267" s="114" t="n">
        <v>45747</v>
      </c>
      <c r="J267" s="45" t="s">
        <v>2319</v>
      </c>
    </row>
    <row r="268" customFormat="false" ht="13.5" hidden="false" customHeight="true" outlineLevel="0" collapsed="false">
      <c r="A268" s="25" t="s">
        <v>1434</v>
      </c>
      <c r="B268" s="25" t="s">
        <v>163</v>
      </c>
      <c r="C268" s="23" t="n">
        <v>0</v>
      </c>
      <c r="D268" s="23" t="n">
        <v>110000</v>
      </c>
      <c r="E268" s="25" t="s">
        <v>41</v>
      </c>
      <c r="F268" s="25" t="s">
        <v>112</v>
      </c>
      <c r="G268" s="45" t="s">
        <v>43</v>
      </c>
      <c r="H268" s="45" t="s">
        <v>44</v>
      </c>
      <c r="I268" s="114" t="n">
        <v>45747</v>
      </c>
      <c r="J268" s="45" t="s">
        <v>2320</v>
      </c>
    </row>
    <row r="269" customFormat="false" ht="13.5" hidden="false" customHeight="true" outlineLevel="0" collapsed="false">
      <c r="A269" s="25" t="s">
        <v>1434</v>
      </c>
      <c r="B269" s="25" t="s">
        <v>267</v>
      </c>
      <c r="C269" s="23" t="n">
        <v>0</v>
      </c>
      <c r="D269" s="23" t="n">
        <v>10000</v>
      </c>
      <c r="E269" s="25" t="s">
        <v>276</v>
      </c>
      <c r="F269" s="25" t="s">
        <v>112</v>
      </c>
      <c r="G269" s="45" t="s">
        <v>2094</v>
      </c>
      <c r="H269" s="45" t="s">
        <v>44</v>
      </c>
      <c r="I269" s="114" t="n">
        <v>45747</v>
      </c>
      <c r="J269" s="45" t="s">
        <v>2321</v>
      </c>
    </row>
    <row r="270" customFormat="false" ht="13.5" hidden="false" customHeight="true" outlineLevel="0" collapsed="false">
      <c r="A270" s="25" t="s">
        <v>1443</v>
      </c>
      <c r="B270" s="25" t="s">
        <v>46</v>
      </c>
      <c r="C270" s="23" t="n">
        <v>0</v>
      </c>
      <c r="D270" s="23" t="n">
        <v>160000</v>
      </c>
      <c r="E270" s="25" t="s">
        <v>41</v>
      </c>
      <c r="F270" s="25" t="s">
        <v>112</v>
      </c>
      <c r="G270" s="45" t="s">
        <v>43</v>
      </c>
      <c r="H270" s="45" t="s">
        <v>44</v>
      </c>
      <c r="I270" s="114" t="n">
        <v>45747</v>
      </c>
      <c r="J270" s="45" t="s">
        <v>2322</v>
      </c>
    </row>
    <row r="271" customFormat="false" ht="13.5" hidden="false" customHeight="true" outlineLevel="0" collapsed="false">
      <c r="A271" s="25" t="s">
        <v>1453</v>
      </c>
      <c r="B271" s="25" t="s">
        <v>46</v>
      </c>
      <c r="C271" s="23" t="n">
        <v>0</v>
      </c>
      <c r="D271" s="23" t="n">
        <v>60000</v>
      </c>
      <c r="E271" s="25" t="s">
        <v>41</v>
      </c>
      <c r="F271" s="25" t="s">
        <v>112</v>
      </c>
      <c r="G271" s="45" t="s">
        <v>43</v>
      </c>
      <c r="H271" s="45" t="s">
        <v>44</v>
      </c>
      <c r="I271" s="114" t="n">
        <v>45747</v>
      </c>
      <c r="J271" s="45" t="s">
        <v>2323</v>
      </c>
    </row>
    <row r="272" customFormat="false" ht="13.5" hidden="false" customHeight="true" outlineLevel="0" collapsed="false">
      <c r="A272" s="25" t="s">
        <v>1461</v>
      </c>
      <c r="B272" s="25" t="s">
        <v>1462</v>
      </c>
      <c r="C272" s="23" t="n">
        <v>0</v>
      </c>
      <c r="D272" s="23" t="n">
        <v>484032</v>
      </c>
      <c r="E272" s="25" t="s">
        <v>41</v>
      </c>
      <c r="F272" s="25" t="s">
        <v>112</v>
      </c>
      <c r="G272" s="45" t="s">
        <v>43</v>
      </c>
      <c r="H272" s="45" t="s">
        <v>44</v>
      </c>
      <c r="I272" s="114" t="n">
        <v>45747</v>
      </c>
      <c r="J272" s="45" t="s">
        <v>2324</v>
      </c>
    </row>
    <row r="273" customFormat="false" ht="13.5" hidden="false" customHeight="true" outlineLevel="0" collapsed="false">
      <c r="A273" s="25" t="s">
        <v>1470</v>
      </c>
      <c r="B273" s="25" t="s">
        <v>163</v>
      </c>
      <c r="C273" s="23" t="n">
        <v>0</v>
      </c>
      <c r="D273" s="23" t="n">
        <v>150000</v>
      </c>
      <c r="E273" s="25" t="s">
        <v>41</v>
      </c>
      <c r="F273" s="25" t="s">
        <v>112</v>
      </c>
      <c r="G273" s="45" t="s">
        <v>2325</v>
      </c>
      <c r="H273" s="45" t="s">
        <v>44</v>
      </c>
      <c r="I273" s="114" t="n">
        <v>45747</v>
      </c>
      <c r="J273" s="45" t="s">
        <v>2326</v>
      </c>
    </row>
    <row r="274" customFormat="false" ht="13.5" hidden="false" customHeight="true" outlineLevel="0" collapsed="false">
      <c r="A274" s="25" t="s">
        <v>1478</v>
      </c>
      <c r="B274" s="25" t="s">
        <v>1479</v>
      </c>
      <c r="C274" s="23" t="n">
        <v>0</v>
      </c>
      <c r="D274" s="23" t="n">
        <v>55200</v>
      </c>
      <c r="E274" s="25" t="s">
        <v>41</v>
      </c>
      <c r="F274" s="25" t="s">
        <v>112</v>
      </c>
      <c r="G274" s="45" t="s">
        <v>1486</v>
      </c>
      <c r="H274" s="45" t="s">
        <v>44</v>
      </c>
      <c r="I274" s="114" t="n">
        <v>45747</v>
      </c>
      <c r="J274" s="45" t="s">
        <v>2327</v>
      </c>
    </row>
    <row r="275" customFormat="false" ht="13.5" hidden="false" customHeight="true" outlineLevel="0" collapsed="false">
      <c r="A275" s="25" t="s">
        <v>1487</v>
      </c>
      <c r="B275" s="25" t="s">
        <v>46</v>
      </c>
      <c r="C275" s="23" t="n">
        <v>0</v>
      </c>
      <c r="D275" s="23" t="n">
        <v>45000</v>
      </c>
      <c r="E275" s="25" t="s">
        <v>41</v>
      </c>
      <c r="F275" s="25" t="s">
        <v>112</v>
      </c>
      <c r="G275" s="45" t="s">
        <v>43</v>
      </c>
      <c r="H275" s="45" t="s">
        <v>44</v>
      </c>
      <c r="I275" s="114" t="n">
        <v>45747</v>
      </c>
      <c r="J275" s="45" t="s">
        <v>2328</v>
      </c>
    </row>
    <row r="276" customFormat="false" ht="13.5" hidden="false" customHeight="true" outlineLevel="0" collapsed="false">
      <c r="A276" s="25" t="s">
        <v>1487</v>
      </c>
      <c r="B276" s="25" t="s">
        <v>267</v>
      </c>
      <c r="C276" s="23" t="n">
        <v>0</v>
      </c>
      <c r="D276" s="23" t="n">
        <v>5036.22</v>
      </c>
      <c r="E276" s="25" t="s">
        <v>276</v>
      </c>
      <c r="F276" s="25" t="s">
        <v>112</v>
      </c>
      <c r="G276" s="45" t="s">
        <v>2094</v>
      </c>
      <c r="H276" s="45" t="s">
        <v>44</v>
      </c>
      <c r="I276" s="114" t="n">
        <v>45747</v>
      </c>
      <c r="J276" s="45" t="s">
        <v>2329</v>
      </c>
    </row>
    <row r="277" customFormat="false" ht="13.5" hidden="false" customHeight="true" outlineLevel="0" collapsed="false">
      <c r="A277" s="25" t="s">
        <v>1496</v>
      </c>
      <c r="B277" s="25" t="s">
        <v>163</v>
      </c>
      <c r="C277" s="23" t="n">
        <v>23600</v>
      </c>
      <c r="D277" s="23" t="n">
        <v>40000</v>
      </c>
      <c r="E277" s="25" t="s">
        <v>41</v>
      </c>
      <c r="F277" s="25" t="s">
        <v>1507</v>
      </c>
      <c r="G277" s="45" t="s">
        <v>43</v>
      </c>
      <c r="H277" s="45" t="s">
        <v>44</v>
      </c>
      <c r="I277" s="114" t="n">
        <v>45689</v>
      </c>
      <c r="J277" s="45" t="s">
        <v>2330</v>
      </c>
    </row>
    <row r="278" customFormat="false" ht="13.5" hidden="false" customHeight="true" outlineLevel="0" collapsed="false">
      <c r="A278" s="25" t="s">
        <v>1496</v>
      </c>
      <c r="B278" s="25" t="s">
        <v>179</v>
      </c>
      <c r="C278" s="23" t="n">
        <v>17500</v>
      </c>
      <c r="D278" s="23" t="n">
        <v>40000</v>
      </c>
      <c r="E278" s="25" t="s">
        <v>41</v>
      </c>
      <c r="F278" s="25" t="s">
        <v>1505</v>
      </c>
      <c r="G278" s="45" t="s">
        <v>43</v>
      </c>
      <c r="H278" s="45" t="s">
        <v>44</v>
      </c>
      <c r="I278" s="114" t="n">
        <v>45689</v>
      </c>
      <c r="J278" s="45" t="s">
        <v>2331</v>
      </c>
    </row>
    <row r="279" customFormat="false" ht="13.5" hidden="false" customHeight="true" outlineLevel="0" collapsed="false">
      <c r="A279" s="25" t="s">
        <v>1496</v>
      </c>
      <c r="B279" s="25" t="s">
        <v>194</v>
      </c>
      <c r="C279" s="23" t="n">
        <v>26480.53</v>
      </c>
      <c r="D279" s="23" t="n">
        <v>3519.47</v>
      </c>
      <c r="E279" s="25" t="s">
        <v>41</v>
      </c>
      <c r="F279" s="25" t="s">
        <v>1038</v>
      </c>
      <c r="G279" s="45" t="s">
        <v>43</v>
      </c>
      <c r="H279" s="45" t="s">
        <v>44</v>
      </c>
      <c r="I279" s="114" t="n">
        <v>45689</v>
      </c>
      <c r="J279" s="45" t="s">
        <v>2332</v>
      </c>
    </row>
    <row r="280" customFormat="false" ht="13.5" hidden="false" customHeight="true" outlineLevel="0" collapsed="false">
      <c r="A280" s="25" t="s">
        <v>1510</v>
      </c>
      <c r="B280" s="25" t="s">
        <v>46</v>
      </c>
      <c r="C280" s="23" t="n">
        <v>110820</v>
      </c>
      <c r="D280" s="23" t="n">
        <v>58000</v>
      </c>
      <c r="E280" s="25" t="s">
        <v>41</v>
      </c>
      <c r="F280" s="25" t="s">
        <v>1518</v>
      </c>
      <c r="G280" s="45" t="s">
        <v>43</v>
      </c>
      <c r="H280" s="45" t="s">
        <v>44</v>
      </c>
      <c r="I280" s="114" t="n">
        <v>45689</v>
      </c>
      <c r="J280" s="45" t="s">
        <v>2333</v>
      </c>
    </row>
    <row r="281" customFormat="false" ht="13.5" hidden="false" customHeight="true" outlineLevel="0" collapsed="false">
      <c r="A281" s="25" t="s">
        <v>1519</v>
      </c>
      <c r="B281" s="25" t="s">
        <v>31</v>
      </c>
      <c r="C281" s="23" t="n">
        <v>252000</v>
      </c>
      <c r="D281" s="23" t="n">
        <v>1008000</v>
      </c>
      <c r="E281" s="25" t="s">
        <v>41</v>
      </c>
      <c r="F281" s="25" t="s">
        <v>1527</v>
      </c>
      <c r="G281" s="45" t="s">
        <v>43</v>
      </c>
      <c r="H281" s="45" t="s">
        <v>44</v>
      </c>
      <c r="I281" s="114" t="n">
        <v>45689</v>
      </c>
      <c r="J281" s="45" t="s">
        <v>2342</v>
      </c>
    </row>
    <row r="282" customFormat="false" ht="13.5" hidden="false" customHeight="true" outlineLevel="0" collapsed="false">
      <c r="A282" s="25" t="s">
        <v>1519</v>
      </c>
      <c r="B282" s="25" t="s">
        <v>81</v>
      </c>
      <c r="C282" s="23" t="n">
        <v>100000</v>
      </c>
      <c r="D282" s="23" t="n">
        <v>200000</v>
      </c>
      <c r="E282" s="25" t="s">
        <v>41</v>
      </c>
      <c r="F282" s="25" t="s">
        <v>1527</v>
      </c>
      <c r="G282" s="45" t="s">
        <v>43</v>
      </c>
      <c r="H282" s="45" t="s">
        <v>44</v>
      </c>
      <c r="I282" s="114" t="n">
        <v>45778</v>
      </c>
      <c r="J282" s="45" t="s">
        <v>2343</v>
      </c>
    </row>
    <row r="283" customFormat="false" ht="13.5" hidden="false" customHeight="true" outlineLevel="0" collapsed="false">
      <c r="A283" s="25" t="s">
        <v>1519</v>
      </c>
      <c r="B283" s="25" t="s">
        <v>81</v>
      </c>
      <c r="C283" s="23" t="n">
        <v>50000</v>
      </c>
      <c r="D283" s="23" t="n">
        <v>50000</v>
      </c>
      <c r="E283" s="25" t="s">
        <v>41</v>
      </c>
      <c r="F283" s="25" t="s">
        <v>1527</v>
      </c>
      <c r="G283" s="45" t="s">
        <v>43</v>
      </c>
      <c r="H283" s="45" t="s">
        <v>44</v>
      </c>
      <c r="I283" s="114" t="n">
        <v>45778</v>
      </c>
      <c r="J283" s="45" t="s">
        <v>2344</v>
      </c>
    </row>
    <row r="284" customFormat="false" ht="13.5" hidden="false" customHeight="true" outlineLevel="0" collapsed="false">
      <c r="A284" s="25" t="s">
        <v>1519</v>
      </c>
      <c r="B284" s="25" t="s">
        <v>31</v>
      </c>
      <c r="C284" s="23" t="n">
        <v>25000</v>
      </c>
      <c r="D284" s="23" t="n">
        <v>50000</v>
      </c>
      <c r="E284" s="25" t="s">
        <v>41</v>
      </c>
      <c r="F284" s="25" t="s">
        <v>1527</v>
      </c>
      <c r="G284" s="45" t="s">
        <v>43</v>
      </c>
      <c r="H284" s="45" t="s">
        <v>44</v>
      </c>
      <c r="I284" s="114" t="n">
        <v>45778</v>
      </c>
      <c r="J284" s="45" t="s">
        <v>2345</v>
      </c>
    </row>
    <row r="285" customFormat="false" ht="13.5" hidden="false" customHeight="true" outlineLevel="0" collapsed="false">
      <c r="A285" s="25" t="s">
        <v>1519</v>
      </c>
      <c r="B285" s="25" t="s">
        <v>31</v>
      </c>
      <c r="C285" s="23" t="n">
        <v>14000</v>
      </c>
      <c r="D285" s="23" t="n">
        <v>49000</v>
      </c>
      <c r="E285" s="25" t="s">
        <v>41</v>
      </c>
      <c r="F285" s="25" t="s">
        <v>1527</v>
      </c>
      <c r="G285" s="45" t="s">
        <v>43</v>
      </c>
      <c r="H285" s="45" t="s">
        <v>44</v>
      </c>
      <c r="I285" s="114" t="n">
        <v>45689</v>
      </c>
      <c r="J285" s="45" t="s">
        <v>2339</v>
      </c>
    </row>
    <row r="286" customFormat="false" ht="13.5" hidden="false" customHeight="true" outlineLevel="0" collapsed="false">
      <c r="A286" s="25" t="s">
        <v>1519</v>
      </c>
      <c r="B286" s="25" t="s">
        <v>31</v>
      </c>
      <c r="C286" s="23" t="n">
        <v>0</v>
      </c>
      <c r="D286" s="23" t="n">
        <v>42000</v>
      </c>
      <c r="E286" s="25" t="s">
        <v>41</v>
      </c>
      <c r="F286" s="25" t="s">
        <v>1527</v>
      </c>
      <c r="G286" s="45" t="s">
        <v>43</v>
      </c>
      <c r="H286" s="45" t="s">
        <v>44</v>
      </c>
      <c r="I286" s="114" t="n">
        <v>45717</v>
      </c>
      <c r="J286" s="45" t="s">
        <v>2346</v>
      </c>
    </row>
    <row r="287" customFormat="false" ht="13.5" hidden="false" customHeight="true" outlineLevel="0" collapsed="false">
      <c r="A287" s="25" t="s">
        <v>1519</v>
      </c>
      <c r="B287" s="25" t="s">
        <v>31</v>
      </c>
      <c r="C287" s="23" t="n">
        <v>21000</v>
      </c>
      <c r="D287" s="23" t="n">
        <v>21000</v>
      </c>
      <c r="E287" s="25" t="s">
        <v>41</v>
      </c>
      <c r="F287" s="25" t="s">
        <v>1527</v>
      </c>
      <c r="G287" s="45" t="s">
        <v>43</v>
      </c>
      <c r="H287" s="45" t="s">
        <v>44</v>
      </c>
      <c r="I287" s="114" t="n">
        <v>45717</v>
      </c>
      <c r="J287" s="45" t="s">
        <v>2334</v>
      </c>
    </row>
    <row r="288" customFormat="false" ht="13.5" hidden="false" customHeight="true" outlineLevel="0" collapsed="false">
      <c r="A288" s="25" t="s">
        <v>1519</v>
      </c>
      <c r="B288" s="25" t="s">
        <v>81</v>
      </c>
      <c r="C288" s="23" t="n">
        <v>0</v>
      </c>
      <c r="D288" s="23" t="n">
        <v>20000</v>
      </c>
      <c r="E288" s="25" t="s">
        <v>41</v>
      </c>
      <c r="F288" s="25" t="s">
        <v>1527</v>
      </c>
      <c r="G288" s="45" t="s">
        <v>43</v>
      </c>
      <c r="H288" s="45" t="s">
        <v>44</v>
      </c>
      <c r="I288" s="114" t="n">
        <v>45748</v>
      </c>
      <c r="J288" s="45" t="s">
        <v>2347</v>
      </c>
    </row>
    <row r="289" customFormat="false" ht="13.5" hidden="false" customHeight="true" outlineLevel="0" collapsed="false">
      <c r="A289" s="25" t="s">
        <v>1519</v>
      </c>
      <c r="B289" s="25" t="s">
        <v>31</v>
      </c>
      <c r="C289" s="23" t="n">
        <v>12000</v>
      </c>
      <c r="D289" s="23" t="n">
        <v>12000</v>
      </c>
      <c r="E289" s="25" t="s">
        <v>41</v>
      </c>
      <c r="F289" s="25" t="s">
        <v>1527</v>
      </c>
      <c r="G289" s="45" t="s">
        <v>43</v>
      </c>
      <c r="H289" s="45" t="s">
        <v>44</v>
      </c>
      <c r="I289" s="114" t="n">
        <v>45839</v>
      </c>
      <c r="J289" s="45" t="s">
        <v>2335</v>
      </c>
    </row>
    <row r="290" customFormat="false" ht="13.5" hidden="false" customHeight="true" outlineLevel="0" collapsed="false">
      <c r="A290" s="25" t="s">
        <v>1519</v>
      </c>
      <c r="B290" s="25" t="s">
        <v>31</v>
      </c>
      <c r="C290" s="23" t="n">
        <v>50400</v>
      </c>
      <c r="D290" s="23" t="n">
        <v>0</v>
      </c>
      <c r="E290" s="25" t="s">
        <v>41</v>
      </c>
      <c r="F290" s="25" t="s">
        <v>1527</v>
      </c>
      <c r="G290" s="45" t="s">
        <v>43</v>
      </c>
      <c r="H290" s="45" t="s">
        <v>44</v>
      </c>
      <c r="I290" s="114" t="n">
        <v>45717</v>
      </c>
      <c r="J290" s="45" t="s">
        <v>2348</v>
      </c>
    </row>
    <row r="291" customFormat="false" ht="13.5" hidden="false" customHeight="true" outlineLevel="0" collapsed="false">
      <c r="A291" s="25" t="s">
        <v>1577</v>
      </c>
      <c r="B291" s="25" t="s">
        <v>46</v>
      </c>
      <c r="C291" s="23" t="n">
        <v>9600</v>
      </c>
      <c r="D291" s="23" t="n">
        <v>48000</v>
      </c>
      <c r="E291" s="25" t="s">
        <v>41</v>
      </c>
      <c r="F291" s="25" t="s">
        <v>1585</v>
      </c>
      <c r="G291" s="45" t="s">
        <v>43</v>
      </c>
      <c r="H291" s="45" t="s">
        <v>44</v>
      </c>
      <c r="I291" s="114" t="n">
        <v>45689</v>
      </c>
      <c r="J291" s="45" t="s">
        <v>2349</v>
      </c>
    </row>
    <row r="292" customFormat="false" ht="13.5" hidden="false" customHeight="true" outlineLevel="0" collapsed="false">
      <c r="A292" s="25" t="s">
        <v>1577</v>
      </c>
      <c r="B292" s="25" t="s">
        <v>46</v>
      </c>
      <c r="C292" s="23" t="n">
        <v>0</v>
      </c>
      <c r="D292" s="23" t="n">
        <v>30000</v>
      </c>
      <c r="E292" s="25" t="s">
        <v>41</v>
      </c>
      <c r="F292" s="25" t="s">
        <v>1585</v>
      </c>
      <c r="G292" s="45" t="s">
        <v>43</v>
      </c>
      <c r="H292" s="45" t="s">
        <v>44</v>
      </c>
      <c r="I292" s="114" t="n">
        <v>45689</v>
      </c>
      <c r="J292" s="45" t="s">
        <v>2336</v>
      </c>
    </row>
    <row r="293" customFormat="false" ht="13.5" hidden="false" customHeight="true" outlineLevel="0" collapsed="false">
      <c r="A293" s="25" t="s">
        <v>1577</v>
      </c>
      <c r="B293" s="25" t="s">
        <v>46</v>
      </c>
      <c r="C293" s="23" t="n">
        <v>12000</v>
      </c>
      <c r="D293" s="23" t="n">
        <v>10000</v>
      </c>
      <c r="E293" s="25" t="s">
        <v>41</v>
      </c>
      <c r="F293" s="25" t="s">
        <v>1585</v>
      </c>
      <c r="G293" s="45" t="s">
        <v>43</v>
      </c>
      <c r="H293" s="45" t="s">
        <v>44</v>
      </c>
      <c r="I293" s="114" t="n">
        <v>45809</v>
      </c>
      <c r="J293" s="45" t="s">
        <v>2350</v>
      </c>
    </row>
    <row r="294" customFormat="false" ht="13.5" hidden="false" customHeight="true" outlineLevel="0" collapsed="false">
      <c r="A294" s="25" t="s">
        <v>1598</v>
      </c>
      <c r="B294" s="25" t="s">
        <v>267</v>
      </c>
      <c r="C294" s="23" t="n">
        <v>0</v>
      </c>
      <c r="D294" s="23" t="n">
        <v>60000</v>
      </c>
      <c r="E294" s="25" t="s">
        <v>276</v>
      </c>
      <c r="F294" s="25" t="s">
        <v>1605</v>
      </c>
      <c r="G294" s="45" t="s">
        <v>2094</v>
      </c>
      <c r="H294" s="45" t="s">
        <v>44</v>
      </c>
      <c r="I294" s="114" t="n">
        <v>45839</v>
      </c>
      <c r="J294" s="45" t="s">
        <v>2340</v>
      </c>
    </row>
    <row r="295" customFormat="false" ht="13.5" hidden="false" customHeight="true" outlineLevel="0" collapsed="false">
      <c r="A295" s="25" t="s">
        <v>1598</v>
      </c>
      <c r="B295" s="25" t="s">
        <v>144</v>
      </c>
      <c r="C295" s="23" t="n">
        <v>0</v>
      </c>
      <c r="D295" s="23" t="n">
        <v>20000</v>
      </c>
      <c r="E295" s="25" t="s">
        <v>41</v>
      </c>
      <c r="F295" s="25" t="s">
        <v>1605</v>
      </c>
      <c r="G295" s="45" t="s">
        <v>2288</v>
      </c>
      <c r="H295" s="45" t="s">
        <v>44</v>
      </c>
      <c r="I295" s="114" t="n">
        <v>45839</v>
      </c>
      <c r="J295" s="45" t="s">
        <v>2341</v>
      </c>
    </row>
    <row r="296" customFormat="false" ht="13.5" hidden="false" customHeight="true" outlineLevel="0" collapsed="false">
      <c r="A296" s="25" t="s">
        <v>1598</v>
      </c>
      <c r="B296" s="25" t="s">
        <v>179</v>
      </c>
      <c r="C296" s="23" t="n">
        <v>0</v>
      </c>
      <c r="D296" s="23" t="n">
        <v>14437</v>
      </c>
      <c r="E296" s="25" t="s">
        <v>41</v>
      </c>
      <c r="F296" s="25" t="s">
        <v>1605</v>
      </c>
      <c r="G296" s="45" t="s">
        <v>2288</v>
      </c>
      <c r="H296" s="45" t="s">
        <v>44</v>
      </c>
      <c r="I296" s="114" t="n">
        <v>45689</v>
      </c>
      <c r="J296" s="45" t="s">
        <v>2337</v>
      </c>
    </row>
    <row r="297" customFormat="false" ht="13.5" hidden="false" customHeight="true" outlineLevel="0" collapsed="false">
      <c r="A297" s="25" t="s">
        <v>1598</v>
      </c>
      <c r="B297" s="25" t="s">
        <v>163</v>
      </c>
      <c r="C297" s="23" t="n">
        <v>0</v>
      </c>
      <c r="D297" s="23" t="n">
        <v>14000</v>
      </c>
      <c r="E297" s="25" t="s">
        <v>41</v>
      </c>
      <c r="F297" s="25" t="s">
        <v>1605</v>
      </c>
      <c r="G297" s="45" t="s">
        <v>2288</v>
      </c>
      <c r="H297" s="45" t="s">
        <v>44</v>
      </c>
      <c r="I297" s="114" t="n">
        <v>45689</v>
      </c>
      <c r="J297" s="45" t="s">
        <v>2338</v>
      </c>
    </row>
    <row r="298" customFormat="false" ht="13.5" hidden="false" customHeight="true" outlineLevel="0" collapsed="false">
      <c r="A298" s="25" t="s">
        <v>1613</v>
      </c>
      <c r="B298" s="25" t="s">
        <v>46</v>
      </c>
      <c r="C298" s="23" t="n">
        <v>0</v>
      </c>
      <c r="D298" s="23" t="n">
        <v>257040</v>
      </c>
      <c r="E298" s="25" t="s">
        <v>41</v>
      </c>
      <c r="F298" s="25" t="s">
        <v>1621</v>
      </c>
      <c r="G298" s="45" t="s">
        <v>43</v>
      </c>
      <c r="H298" s="45" t="s">
        <v>44</v>
      </c>
      <c r="I298" s="114" t="n">
        <v>45992</v>
      </c>
      <c r="J298" s="45" t="s">
        <v>2351</v>
      </c>
    </row>
    <row r="299" customFormat="false" ht="13.5" hidden="false" customHeight="true" outlineLevel="0" collapsed="false">
      <c r="A299" s="25" t="s">
        <v>1613</v>
      </c>
      <c r="B299" s="25" t="s">
        <v>267</v>
      </c>
      <c r="C299" s="23" t="n">
        <v>0</v>
      </c>
      <c r="D299" s="23" t="n">
        <v>181165.64</v>
      </c>
      <c r="E299" s="25" t="s">
        <v>276</v>
      </c>
      <c r="F299" s="25" t="s">
        <v>1621</v>
      </c>
      <c r="G299" s="45" t="s">
        <v>2094</v>
      </c>
      <c r="H299" s="45" t="s">
        <v>44</v>
      </c>
      <c r="I299" s="114" t="n">
        <v>45931</v>
      </c>
      <c r="J299" s="45" t="s">
        <v>2352</v>
      </c>
    </row>
    <row r="300" customFormat="false" ht="13.5" hidden="false" customHeight="true" outlineLevel="0" collapsed="false">
      <c r="A300" s="25" t="s">
        <v>1626</v>
      </c>
      <c r="B300" s="25" t="s">
        <v>46</v>
      </c>
      <c r="C300" s="23" t="n">
        <v>0</v>
      </c>
      <c r="D300" s="23" t="n">
        <v>75000</v>
      </c>
      <c r="E300" s="25" t="s">
        <v>41</v>
      </c>
      <c r="F300" s="25" t="s">
        <v>1634</v>
      </c>
      <c r="G300" s="45" t="s">
        <v>1635</v>
      </c>
      <c r="H300" s="45" t="s">
        <v>44</v>
      </c>
      <c r="I300" s="114" t="n">
        <v>45748</v>
      </c>
      <c r="J300" s="45" t="s">
        <v>2353</v>
      </c>
    </row>
    <row r="301" customFormat="false" ht="13.5" hidden="false" customHeight="true" outlineLevel="0" collapsed="false">
      <c r="A301" s="25" t="s">
        <v>1637</v>
      </c>
      <c r="B301" s="25" t="s">
        <v>179</v>
      </c>
      <c r="C301" s="23" t="n">
        <v>0</v>
      </c>
      <c r="D301" s="23" t="n">
        <v>6000</v>
      </c>
      <c r="E301" s="25" t="s">
        <v>41</v>
      </c>
      <c r="F301" s="25" t="s">
        <v>112</v>
      </c>
      <c r="G301" s="45" t="s">
        <v>43</v>
      </c>
      <c r="H301" s="45" t="s">
        <v>44</v>
      </c>
      <c r="I301" s="114" t="n">
        <v>45689</v>
      </c>
      <c r="J301" s="45" t="s">
        <v>2356</v>
      </c>
    </row>
    <row r="302" customFormat="false" ht="13.5" hidden="false" customHeight="true" outlineLevel="0" collapsed="false">
      <c r="A302" s="25" t="s">
        <v>1637</v>
      </c>
      <c r="B302" s="25" t="s">
        <v>163</v>
      </c>
      <c r="C302" s="23" t="n">
        <v>0</v>
      </c>
      <c r="D302" s="23" t="n">
        <v>3000</v>
      </c>
      <c r="E302" s="25" t="s">
        <v>41</v>
      </c>
      <c r="F302" s="25" t="s">
        <v>112</v>
      </c>
      <c r="G302" s="45" t="s">
        <v>43</v>
      </c>
      <c r="H302" s="45" t="s">
        <v>44</v>
      </c>
      <c r="I302" s="114" t="n">
        <v>45689</v>
      </c>
      <c r="J302" s="45" t="s">
        <v>2357</v>
      </c>
    </row>
    <row r="303" customFormat="false" ht="13.5" hidden="false" customHeight="true" outlineLevel="0" collapsed="false">
      <c r="A303" s="25" t="s">
        <v>1644</v>
      </c>
      <c r="B303" s="25" t="s">
        <v>179</v>
      </c>
      <c r="C303" s="23" t="n">
        <v>0</v>
      </c>
      <c r="D303" s="23" t="n">
        <v>5000</v>
      </c>
      <c r="E303" s="25" t="s">
        <v>41</v>
      </c>
      <c r="F303" s="25" t="s">
        <v>112</v>
      </c>
      <c r="G303" s="45" t="s">
        <v>43</v>
      </c>
      <c r="H303" s="45" t="s">
        <v>44</v>
      </c>
      <c r="I303" s="114" t="n">
        <v>45689</v>
      </c>
      <c r="J303" s="45" t="s">
        <v>2358</v>
      </c>
    </row>
    <row r="304" customFormat="false" ht="13.5" hidden="false" customHeight="true" outlineLevel="0" collapsed="false">
      <c r="A304" s="25" t="s">
        <v>1644</v>
      </c>
      <c r="B304" s="25" t="s">
        <v>163</v>
      </c>
      <c r="C304" s="23" t="n">
        <v>0</v>
      </c>
      <c r="D304" s="23" t="n">
        <v>2500</v>
      </c>
      <c r="E304" s="25" t="s">
        <v>41</v>
      </c>
      <c r="F304" s="25" t="s">
        <v>112</v>
      </c>
      <c r="G304" s="45" t="s">
        <v>43</v>
      </c>
      <c r="H304" s="45" t="s">
        <v>44</v>
      </c>
      <c r="I304" s="114" t="n">
        <v>45689</v>
      </c>
      <c r="J304" s="45" t="s">
        <v>2359</v>
      </c>
    </row>
    <row r="305" customFormat="false" ht="13.5" hidden="false" customHeight="true" outlineLevel="0" collapsed="false">
      <c r="A305" s="25" t="s">
        <v>1650</v>
      </c>
      <c r="B305" s="25" t="s">
        <v>31</v>
      </c>
      <c r="C305" s="23" t="n">
        <v>0</v>
      </c>
      <c r="D305" s="23" t="n">
        <v>25000</v>
      </c>
      <c r="E305" s="25" t="s">
        <v>41</v>
      </c>
      <c r="F305" s="25" t="s">
        <v>112</v>
      </c>
      <c r="G305" s="45" t="s">
        <v>1656</v>
      </c>
      <c r="H305" s="45" t="s">
        <v>44</v>
      </c>
      <c r="I305" s="114" t="n">
        <v>45658</v>
      </c>
      <c r="J305" s="45" t="s">
        <v>2360</v>
      </c>
    </row>
    <row r="306" customFormat="false" ht="13.5" hidden="false" customHeight="true" outlineLevel="0" collapsed="false">
      <c r="A306" s="25" t="s">
        <v>1650</v>
      </c>
      <c r="B306" s="25" t="s">
        <v>179</v>
      </c>
      <c r="C306" s="23" t="n">
        <v>0</v>
      </c>
      <c r="D306" s="23" t="n">
        <v>25000</v>
      </c>
      <c r="E306" s="25" t="s">
        <v>41</v>
      </c>
      <c r="F306" s="25" t="s">
        <v>112</v>
      </c>
      <c r="G306" s="45" t="s">
        <v>43</v>
      </c>
      <c r="H306" s="45" t="s">
        <v>44</v>
      </c>
      <c r="I306" s="114" t="n">
        <v>45658</v>
      </c>
      <c r="J306" s="45" t="s">
        <v>2361</v>
      </c>
    </row>
    <row r="307" customFormat="false" ht="13.5" hidden="false" customHeight="true" outlineLevel="0" collapsed="false">
      <c r="A307" s="25" t="s">
        <v>1650</v>
      </c>
      <c r="B307" s="25" t="s">
        <v>46</v>
      </c>
      <c r="C307" s="23" t="n">
        <v>0</v>
      </c>
      <c r="D307" s="23" t="n">
        <v>15000</v>
      </c>
      <c r="E307" s="25" t="s">
        <v>41</v>
      </c>
      <c r="F307" s="25" t="s">
        <v>112</v>
      </c>
      <c r="G307" s="45" t="s">
        <v>43</v>
      </c>
      <c r="H307" s="45" t="s">
        <v>44</v>
      </c>
      <c r="I307" s="114" t="n">
        <v>45658</v>
      </c>
      <c r="J307" s="45" t="s">
        <v>2362</v>
      </c>
    </row>
    <row r="308" customFormat="false" ht="13.5" hidden="false" customHeight="true" outlineLevel="0" collapsed="false">
      <c r="A308" s="25" t="s">
        <v>1650</v>
      </c>
      <c r="B308" s="25" t="s">
        <v>144</v>
      </c>
      <c r="C308" s="23" t="n">
        <v>0</v>
      </c>
      <c r="D308" s="23" t="n">
        <v>15000</v>
      </c>
      <c r="E308" s="25" t="s">
        <v>41</v>
      </c>
      <c r="F308" s="25" t="s">
        <v>112</v>
      </c>
      <c r="G308" s="45" t="s">
        <v>43</v>
      </c>
      <c r="H308" s="45" t="s">
        <v>44</v>
      </c>
      <c r="I308" s="114" t="n">
        <v>45658</v>
      </c>
      <c r="J308" s="45" t="s">
        <v>2363</v>
      </c>
    </row>
    <row r="309" customFormat="false" ht="13.5" hidden="false" customHeight="true" outlineLevel="0" collapsed="false">
      <c r="A309" s="25" t="s">
        <v>1650</v>
      </c>
      <c r="B309" s="25" t="s">
        <v>163</v>
      </c>
      <c r="C309" s="23" t="n">
        <v>0</v>
      </c>
      <c r="D309" s="23" t="n">
        <v>15000</v>
      </c>
      <c r="E309" s="25" t="s">
        <v>41</v>
      </c>
      <c r="F309" s="25" t="s">
        <v>112</v>
      </c>
      <c r="G309" s="45" t="s">
        <v>43</v>
      </c>
      <c r="H309" s="45" t="s">
        <v>44</v>
      </c>
      <c r="I309" s="114" t="n">
        <v>45658</v>
      </c>
      <c r="J309" s="45" t="s">
        <v>2364</v>
      </c>
    </row>
    <row r="310" customFormat="false" ht="13.5" hidden="false" customHeight="true" outlineLevel="0" collapsed="false">
      <c r="A310" s="25" t="s">
        <v>1660</v>
      </c>
      <c r="B310" s="25" t="s">
        <v>31</v>
      </c>
      <c r="C310" s="23" t="n">
        <v>135248.04</v>
      </c>
      <c r="D310" s="23" t="n">
        <v>771951.96</v>
      </c>
      <c r="E310" s="25" t="s">
        <v>41</v>
      </c>
      <c r="F310" s="25" t="s">
        <v>112</v>
      </c>
      <c r="G310" s="45" t="s">
        <v>1656</v>
      </c>
      <c r="H310" s="45" t="s">
        <v>44</v>
      </c>
      <c r="I310" s="114" t="n">
        <v>45658</v>
      </c>
      <c r="J310" s="45" t="s">
        <v>2365</v>
      </c>
    </row>
    <row r="311" customFormat="false" ht="13.5" hidden="false" customHeight="true" outlineLevel="0" collapsed="false">
      <c r="A311" s="25" t="s">
        <v>1660</v>
      </c>
      <c r="B311" s="25" t="s">
        <v>31</v>
      </c>
      <c r="C311" s="23" t="n">
        <v>118000</v>
      </c>
      <c r="D311" s="23" t="n">
        <v>148800</v>
      </c>
      <c r="E311" s="25" t="s">
        <v>41</v>
      </c>
      <c r="F311" s="25" t="s">
        <v>112</v>
      </c>
      <c r="G311" s="45" t="s">
        <v>1656</v>
      </c>
      <c r="H311" s="45" t="s">
        <v>44</v>
      </c>
      <c r="I311" s="114" t="n">
        <v>45658</v>
      </c>
      <c r="J311" s="45" t="s">
        <v>2366</v>
      </c>
    </row>
    <row r="312" customFormat="false" ht="13.5" hidden="false" customHeight="true" outlineLevel="0" collapsed="false">
      <c r="A312" s="25" t="s">
        <v>1660</v>
      </c>
      <c r="B312" s="25" t="s">
        <v>31</v>
      </c>
      <c r="C312" s="23" t="n">
        <v>42000</v>
      </c>
      <c r="D312" s="23" t="n">
        <v>25200</v>
      </c>
      <c r="E312" s="25" t="s">
        <v>41</v>
      </c>
      <c r="F312" s="25" t="s">
        <v>112</v>
      </c>
      <c r="G312" s="45" t="s">
        <v>1656</v>
      </c>
      <c r="H312" s="45" t="s">
        <v>44</v>
      </c>
      <c r="I312" s="114" t="n">
        <v>45658</v>
      </c>
      <c r="J312" s="45" t="s">
        <v>2367</v>
      </c>
    </row>
    <row r="313" customFormat="false" ht="13.5" hidden="false" customHeight="true" outlineLevel="0" collapsed="false">
      <c r="A313" s="25" t="s">
        <v>1660</v>
      </c>
      <c r="B313" s="25" t="s">
        <v>31</v>
      </c>
      <c r="C313" s="23" t="n">
        <v>33600</v>
      </c>
      <c r="D313" s="23" t="n">
        <v>0</v>
      </c>
      <c r="E313" s="25" t="s">
        <v>41</v>
      </c>
      <c r="F313" s="25" t="s">
        <v>112</v>
      </c>
      <c r="G313" s="45" t="s">
        <v>1656</v>
      </c>
      <c r="H313" s="45" t="s">
        <v>44</v>
      </c>
      <c r="I313" s="114" t="n">
        <v>45658</v>
      </c>
      <c r="J313" s="45" t="s">
        <v>2368</v>
      </c>
    </row>
    <row r="314" customFormat="false" ht="13.5" hidden="false" customHeight="true" outlineLevel="0" collapsed="false">
      <c r="A314" s="25" t="s">
        <v>1669</v>
      </c>
      <c r="B314" s="25" t="s">
        <v>144</v>
      </c>
      <c r="C314" s="23" t="n">
        <v>0</v>
      </c>
      <c r="D314" s="23" t="n">
        <v>200000</v>
      </c>
      <c r="E314" s="25" t="s">
        <v>41</v>
      </c>
      <c r="F314" s="25" t="s">
        <v>112</v>
      </c>
      <c r="G314" s="45" t="s">
        <v>43</v>
      </c>
      <c r="H314" s="45" t="s">
        <v>44</v>
      </c>
      <c r="I314" s="114" t="n">
        <v>45870</v>
      </c>
      <c r="J314" s="45" t="s">
        <v>2369</v>
      </c>
    </row>
    <row r="315" customFormat="false" ht="13.5" hidden="false" customHeight="true" outlineLevel="0" collapsed="false">
      <c r="A315" s="25" t="s">
        <v>1669</v>
      </c>
      <c r="B315" s="25" t="s">
        <v>267</v>
      </c>
      <c r="C315" s="23" t="n">
        <v>0</v>
      </c>
      <c r="D315" s="23" t="n">
        <v>150000</v>
      </c>
      <c r="E315" s="25" t="s">
        <v>276</v>
      </c>
      <c r="F315" s="25" t="s">
        <v>112</v>
      </c>
      <c r="G315" s="45" t="s">
        <v>2094</v>
      </c>
      <c r="H315" s="45" t="s">
        <v>44</v>
      </c>
      <c r="I315" s="114" t="n">
        <v>45870</v>
      </c>
      <c r="J315" s="45" t="s">
        <v>2370</v>
      </c>
    </row>
    <row r="316" customFormat="false" ht="13.5" hidden="false" customHeight="true" outlineLevel="0" collapsed="false">
      <c r="A316" s="25" t="s">
        <v>1669</v>
      </c>
      <c r="B316" s="25" t="s">
        <v>46</v>
      </c>
      <c r="C316" s="23" t="n">
        <v>0</v>
      </c>
      <c r="D316" s="23" t="n">
        <v>150000</v>
      </c>
      <c r="E316" s="25" t="s">
        <v>41</v>
      </c>
      <c r="F316" s="25" t="s">
        <v>112</v>
      </c>
      <c r="G316" s="45" t="s">
        <v>43</v>
      </c>
      <c r="H316" s="45" t="s">
        <v>44</v>
      </c>
      <c r="I316" s="114" t="n">
        <v>45870</v>
      </c>
      <c r="J316" s="45" t="s">
        <v>2371</v>
      </c>
    </row>
    <row r="317" customFormat="false" ht="13.5" hidden="false" customHeight="true" outlineLevel="0" collapsed="false">
      <c r="A317" s="25" t="s">
        <v>1680</v>
      </c>
      <c r="B317" s="25" t="s">
        <v>46</v>
      </c>
      <c r="C317" s="23" t="n">
        <v>0</v>
      </c>
      <c r="D317" s="23" t="n">
        <v>50000</v>
      </c>
      <c r="E317" s="25" t="s">
        <v>41</v>
      </c>
      <c r="F317" s="25" t="s">
        <v>112</v>
      </c>
      <c r="G317" s="45" t="s">
        <v>43</v>
      </c>
      <c r="H317" s="45" t="s">
        <v>44</v>
      </c>
      <c r="I317" s="114" t="n">
        <v>45658</v>
      </c>
      <c r="J317" s="45" t="s">
        <v>2372</v>
      </c>
    </row>
    <row r="318" customFormat="false" ht="13.5" hidden="false" customHeight="true" outlineLevel="0" collapsed="false">
      <c r="A318" s="25" t="s">
        <v>1688</v>
      </c>
      <c r="B318" s="25" t="s">
        <v>31</v>
      </c>
      <c r="C318" s="23" t="n">
        <v>0</v>
      </c>
      <c r="D318" s="23" t="n">
        <v>655200</v>
      </c>
      <c r="E318" s="25" t="s">
        <v>41</v>
      </c>
      <c r="F318" s="25" t="s">
        <v>112</v>
      </c>
      <c r="G318" s="45" t="s">
        <v>1656</v>
      </c>
      <c r="H318" s="45" t="s">
        <v>44</v>
      </c>
      <c r="I318" s="114" t="n">
        <v>45658</v>
      </c>
      <c r="J318" s="45" t="s">
        <v>2373</v>
      </c>
    </row>
    <row r="319" customFormat="false" ht="13.5" hidden="false" customHeight="true" outlineLevel="0" collapsed="false">
      <c r="A319" s="25" t="s">
        <v>1688</v>
      </c>
      <c r="B319" s="25" t="s">
        <v>31</v>
      </c>
      <c r="C319" s="23" t="n">
        <v>0</v>
      </c>
      <c r="D319" s="23" t="n">
        <v>327600</v>
      </c>
      <c r="E319" s="25" t="s">
        <v>41</v>
      </c>
      <c r="F319" s="25" t="s">
        <v>112</v>
      </c>
      <c r="G319" s="45" t="s">
        <v>43</v>
      </c>
      <c r="H319" s="45" t="s">
        <v>44</v>
      </c>
      <c r="I319" s="114" t="n">
        <v>45901</v>
      </c>
      <c r="J319" s="45" t="s">
        <v>2374</v>
      </c>
    </row>
    <row r="320" customFormat="false" ht="13.5" hidden="false" customHeight="true" outlineLevel="0" collapsed="false">
      <c r="A320" s="25" t="s">
        <v>1696</v>
      </c>
      <c r="B320" s="25" t="s">
        <v>194</v>
      </c>
      <c r="C320" s="23" t="n">
        <v>0</v>
      </c>
      <c r="D320" s="23" t="n">
        <v>20000</v>
      </c>
      <c r="E320" s="25" t="s">
        <v>41</v>
      </c>
      <c r="F320" s="25" t="s">
        <v>112</v>
      </c>
      <c r="G320" s="45" t="s">
        <v>43</v>
      </c>
      <c r="H320" s="45" t="s">
        <v>44</v>
      </c>
      <c r="I320" s="114" t="n">
        <v>45689</v>
      </c>
      <c r="J320" s="45" t="s">
        <v>2375</v>
      </c>
    </row>
    <row r="321" customFormat="false" ht="13.5" hidden="false" customHeight="true" outlineLevel="0" collapsed="false">
      <c r="A321" s="25" t="s">
        <v>1696</v>
      </c>
      <c r="B321" s="25" t="s">
        <v>163</v>
      </c>
      <c r="C321" s="23" t="n">
        <v>0</v>
      </c>
      <c r="D321" s="23" t="n">
        <v>9200</v>
      </c>
      <c r="E321" s="25" t="s">
        <v>41</v>
      </c>
      <c r="F321" s="25" t="s">
        <v>112</v>
      </c>
      <c r="G321" s="45" t="s">
        <v>43</v>
      </c>
      <c r="H321" s="45" t="s">
        <v>44</v>
      </c>
      <c r="I321" s="114" t="n">
        <v>45689</v>
      </c>
      <c r="J321" s="45" t="s">
        <v>2376</v>
      </c>
    </row>
    <row r="322" customFormat="false" ht="13.5" hidden="false" customHeight="true" outlineLevel="0" collapsed="false">
      <c r="A322" s="25" t="s">
        <v>1696</v>
      </c>
      <c r="B322" s="25" t="s">
        <v>31</v>
      </c>
      <c r="C322" s="23" t="n">
        <v>0</v>
      </c>
      <c r="D322" s="23" t="n">
        <v>8400</v>
      </c>
      <c r="E322" s="25" t="s">
        <v>41</v>
      </c>
      <c r="F322" s="25" t="s">
        <v>112</v>
      </c>
      <c r="G322" s="45" t="s">
        <v>43</v>
      </c>
      <c r="H322" s="45" t="s">
        <v>44</v>
      </c>
      <c r="I322" s="114" t="n">
        <v>45689</v>
      </c>
      <c r="J322" s="45" t="s">
        <v>2377</v>
      </c>
    </row>
    <row r="323" customFormat="false" ht="13.5" hidden="false" customHeight="true" outlineLevel="0" collapsed="false">
      <c r="A323" s="25" t="s">
        <v>1696</v>
      </c>
      <c r="B323" s="25" t="s">
        <v>179</v>
      </c>
      <c r="C323" s="23" t="n">
        <v>0</v>
      </c>
      <c r="D323" s="23" t="n">
        <v>1400</v>
      </c>
      <c r="E323" s="25" t="s">
        <v>41</v>
      </c>
      <c r="F323" s="25" t="s">
        <v>112</v>
      </c>
      <c r="G323" s="45" t="s">
        <v>43</v>
      </c>
      <c r="H323" s="45" t="s">
        <v>44</v>
      </c>
      <c r="I323" s="114" t="n">
        <v>45689</v>
      </c>
      <c r="J323" s="45" t="s">
        <v>2378</v>
      </c>
    </row>
    <row r="324" customFormat="false" ht="13.5" hidden="false" customHeight="true" outlineLevel="0" collapsed="false">
      <c r="A324" s="25" t="s">
        <v>1705</v>
      </c>
      <c r="B324" s="25" t="s">
        <v>46</v>
      </c>
      <c r="C324" s="23" t="n">
        <v>0</v>
      </c>
      <c r="D324" s="23" t="n">
        <v>6000</v>
      </c>
      <c r="E324" s="25" t="s">
        <v>41</v>
      </c>
      <c r="F324" s="25" t="s">
        <v>112</v>
      </c>
      <c r="G324" s="45" t="s">
        <v>43</v>
      </c>
      <c r="H324" s="45" t="s">
        <v>44</v>
      </c>
      <c r="I324" s="114" t="n">
        <v>45658</v>
      </c>
      <c r="J324" s="45" t="s">
        <v>2379</v>
      </c>
    </row>
    <row r="325" customFormat="false" ht="13.5" hidden="false" customHeight="true" outlineLevel="0" collapsed="false">
      <c r="A325" s="25" t="s">
        <v>1713</v>
      </c>
      <c r="B325" s="25" t="s">
        <v>46</v>
      </c>
      <c r="C325" s="23" t="n">
        <v>0</v>
      </c>
      <c r="D325" s="23" t="n">
        <v>25000</v>
      </c>
      <c r="E325" s="25" t="s">
        <v>41</v>
      </c>
      <c r="F325" s="25" t="s">
        <v>112</v>
      </c>
      <c r="G325" s="45" t="s">
        <v>43</v>
      </c>
      <c r="H325" s="45" t="s">
        <v>44</v>
      </c>
      <c r="I325" s="114" t="n">
        <v>45658</v>
      </c>
      <c r="J325" s="45" t="s">
        <v>2380</v>
      </c>
    </row>
    <row r="326" customFormat="false" ht="13.5" hidden="false" customHeight="true" outlineLevel="0" collapsed="false">
      <c r="A326" s="25" t="s">
        <v>1719</v>
      </c>
      <c r="B326" s="25" t="s">
        <v>31</v>
      </c>
      <c r="C326" s="23" t="n">
        <v>40000</v>
      </c>
      <c r="D326" s="23" t="n">
        <v>0</v>
      </c>
      <c r="E326" s="25" t="s">
        <v>41</v>
      </c>
      <c r="F326" s="25" t="s">
        <v>112</v>
      </c>
      <c r="G326" s="45" t="s">
        <v>43</v>
      </c>
      <c r="H326" s="45" t="s">
        <v>44</v>
      </c>
      <c r="I326" s="114" t="n">
        <v>45658</v>
      </c>
      <c r="J326" s="45" t="s">
        <v>2381</v>
      </c>
    </row>
    <row r="327" customFormat="false" ht="13.5" hidden="false" customHeight="true" outlineLevel="0" collapsed="false">
      <c r="A327" s="25" t="s">
        <v>1724</v>
      </c>
      <c r="B327" s="25" t="s">
        <v>163</v>
      </c>
      <c r="C327" s="23" t="n">
        <v>0</v>
      </c>
      <c r="D327" s="23" t="n">
        <v>40000</v>
      </c>
      <c r="E327" s="25" t="s">
        <v>41</v>
      </c>
      <c r="F327" s="25" t="s">
        <v>112</v>
      </c>
      <c r="G327" s="45" t="s">
        <v>43</v>
      </c>
      <c r="H327" s="45" t="s">
        <v>44</v>
      </c>
      <c r="I327" s="114" t="n">
        <v>45658</v>
      </c>
      <c r="J327" s="45" t="s">
        <v>2382</v>
      </c>
    </row>
    <row r="328" customFormat="false" ht="13.5" hidden="false" customHeight="true" outlineLevel="0" collapsed="false">
      <c r="A328" s="25" t="s">
        <v>1724</v>
      </c>
      <c r="B328" s="25" t="s">
        <v>179</v>
      </c>
      <c r="C328" s="23" t="n">
        <v>0</v>
      </c>
      <c r="D328" s="23" t="n">
        <v>40000</v>
      </c>
      <c r="E328" s="25" t="s">
        <v>41</v>
      </c>
      <c r="F328" s="25" t="s">
        <v>112</v>
      </c>
      <c r="G328" s="45" t="s">
        <v>43</v>
      </c>
      <c r="H328" s="45" t="s">
        <v>44</v>
      </c>
      <c r="I328" s="114" t="n">
        <v>45658</v>
      </c>
      <c r="J328" s="45" t="s">
        <v>2383</v>
      </c>
    </row>
    <row r="329" customFormat="false" ht="13.5" hidden="false" customHeight="true" outlineLevel="0" collapsed="false">
      <c r="A329" s="25" t="s">
        <v>1724</v>
      </c>
      <c r="B329" s="25" t="s">
        <v>46</v>
      </c>
      <c r="C329" s="23" t="n">
        <v>0</v>
      </c>
      <c r="D329" s="23" t="n">
        <v>10000</v>
      </c>
      <c r="E329" s="25" t="s">
        <v>41</v>
      </c>
      <c r="F329" s="25" t="s">
        <v>112</v>
      </c>
      <c r="G329" s="45" t="s">
        <v>43</v>
      </c>
      <c r="H329" s="45" t="s">
        <v>44</v>
      </c>
      <c r="I329" s="114" t="n">
        <v>45658</v>
      </c>
      <c r="J329" s="45" t="s">
        <v>2384</v>
      </c>
    </row>
    <row r="330" customFormat="false" ht="13.5" hidden="false" customHeight="true" outlineLevel="0" collapsed="false">
      <c r="A330" s="25" t="s">
        <v>1724</v>
      </c>
      <c r="B330" s="25" t="s">
        <v>31</v>
      </c>
      <c r="C330" s="23" t="n">
        <v>24000</v>
      </c>
      <c r="D330" s="23" t="n">
        <v>0</v>
      </c>
      <c r="E330" s="25" t="s">
        <v>41</v>
      </c>
      <c r="F330" s="25" t="s">
        <v>112</v>
      </c>
      <c r="G330" s="45" t="s">
        <v>43</v>
      </c>
      <c r="H330" s="45" t="s">
        <v>44</v>
      </c>
      <c r="I330" s="114" t="n">
        <v>45658</v>
      </c>
      <c r="J330" s="45" t="s">
        <v>2385</v>
      </c>
    </row>
    <row r="331" customFormat="false" ht="13.5" hidden="false" customHeight="true" outlineLevel="0" collapsed="false">
      <c r="A331" s="25" t="s">
        <v>1738</v>
      </c>
      <c r="B331" s="25" t="s">
        <v>31</v>
      </c>
      <c r="C331" s="23" t="n">
        <v>0</v>
      </c>
      <c r="D331" s="23" t="n">
        <v>717900</v>
      </c>
      <c r="E331" s="25" t="s">
        <v>41</v>
      </c>
      <c r="F331" s="25" t="s">
        <v>112</v>
      </c>
      <c r="G331" s="45" t="s">
        <v>43</v>
      </c>
      <c r="H331" s="45" t="s">
        <v>136</v>
      </c>
      <c r="I331" s="114" t="n">
        <v>45658</v>
      </c>
      <c r="J331" s="45" t="s">
        <v>2386</v>
      </c>
    </row>
    <row r="332" customFormat="false" ht="13.5" hidden="false" customHeight="true" outlineLevel="0" collapsed="false">
      <c r="A332" s="25" t="s">
        <v>1738</v>
      </c>
      <c r="B332" s="25" t="s">
        <v>31</v>
      </c>
      <c r="C332" s="23" t="n">
        <v>0</v>
      </c>
      <c r="D332" s="23" t="n">
        <v>184600</v>
      </c>
      <c r="E332" s="25" t="s">
        <v>41</v>
      </c>
      <c r="F332" s="25" t="s">
        <v>112</v>
      </c>
      <c r="G332" s="45" t="s">
        <v>43</v>
      </c>
      <c r="H332" s="45" t="s">
        <v>136</v>
      </c>
      <c r="I332" s="114" t="n">
        <v>45658</v>
      </c>
      <c r="J332" s="45" t="s">
        <v>2354</v>
      </c>
    </row>
    <row r="333" customFormat="false" ht="13.5" hidden="false" customHeight="true" outlineLevel="0" collapsed="false">
      <c r="A333" s="25" t="s">
        <v>1738</v>
      </c>
      <c r="B333" s="25" t="s">
        <v>267</v>
      </c>
      <c r="C333" s="23" t="n">
        <v>0</v>
      </c>
      <c r="D333" s="23" t="n">
        <v>80000</v>
      </c>
      <c r="E333" s="25" t="s">
        <v>276</v>
      </c>
      <c r="F333" s="25" t="s">
        <v>112</v>
      </c>
      <c r="G333" s="45" t="s">
        <v>43</v>
      </c>
      <c r="H333" s="45" t="s">
        <v>136</v>
      </c>
      <c r="I333" s="114" t="n">
        <v>45658</v>
      </c>
      <c r="J333" s="45" t="s">
        <v>2355</v>
      </c>
    </row>
    <row r="334" customFormat="false" ht="13.5" hidden="false" customHeight="true" outlineLevel="0" collapsed="false">
      <c r="A334" s="25" t="s">
        <v>1747</v>
      </c>
      <c r="B334" s="25" t="s">
        <v>144</v>
      </c>
      <c r="C334" s="23" t="n">
        <v>172000</v>
      </c>
      <c r="D334" s="23" t="n">
        <v>0</v>
      </c>
      <c r="E334" s="25" t="s">
        <v>276</v>
      </c>
      <c r="F334" s="25" t="s">
        <v>112</v>
      </c>
      <c r="G334" s="45" t="s">
        <v>43</v>
      </c>
      <c r="H334" s="45" t="s">
        <v>44</v>
      </c>
      <c r="I334" s="114" t="n">
        <v>45658</v>
      </c>
      <c r="J334" s="45" t="s">
        <v>2387</v>
      </c>
    </row>
    <row r="335" customFormat="false" ht="13.5" hidden="false" customHeight="true" outlineLevel="0" collapsed="false">
      <c r="A335" s="25" t="s">
        <v>1747</v>
      </c>
      <c r="B335" s="25" t="s">
        <v>267</v>
      </c>
      <c r="C335" s="23" t="n">
        <v>172000</v>
      </c>
      <c r="D335" s="23" t="n">
        <v>0</v>
      </c>
      <c r="E335" s="25" t="s">
        <v>41</v>
      </c>
      <c r="F335" s="25" t="s">
        <v>112</v>
      </c>
      <c r="G335" s="45" t="s">
        <v>43</v>
      </c>
      <c r="H335" s="45" t="s">
        <v>44</v>
      </c>
      <c r="I335" s="114" t="n">
        <v>45658</v>
      </c>
      <c r="J335" s="45" t="s">
        <v>2388</v>
      </c>
    </row>
    <row r="336" customFormat="false" ht="13.5" hidden="false" customHeight="true" outlineLevel="0" collapsed="false">
      <c r="A336" s="25" t="s">
        <v>1751</v>
      </c>
      <c r="B336" s="25" t="s">
        <v>179</v>
      </c>
      <c r="C336" s="23" t="n">
        <v>0</v>
      </c>
      <c r="D336" s="23" t="n">
        <v>5000</v>
      </c>
      <c r="E336" s="25" t="s">
        <v>41</v>
      </c>
      <c r="F336" s="25" t="s">
        <v>112</v>
      </c>
      <c r="G336" s="45" t="s">
        <v>43</v>
      </c>
      <c r="H336" s="45" t="s">
        <v>44</v>
      </c>
      <c r="I336" s="114" t="n">
        <v>45658</v>
      </c>
      <c r="J336" s="45" t="s">
        <v>2389</v>
      </c>
    </row>
    <row r="337" customFormat="false" ht="13.5" hidden="false" customHeight="true" outlineLevel="0" collapsed="false">
      <c r="A337" s="25" t="s">
        <v>1751</v>
      </c>
      <c r="B337" s="25" t="s">
        <v>194</v>
      </c>
      <c r="C337" s="23" t="n">
        <v>0</v>
      </c>
      <c r="D337" s="23" t="n">
        <v>2500</v>
      </c>
      <c r="E337" s="25" t="s">
        <v>41</v>
      </c>
      <c r="F337" s="25" t="s">
        <v>112</v>
      </c>
      <c r="G337" s="45" t="s">
        <v>43</v>
      </c>
      <c r="H337" s="45" t="s">
        <v>44</v>
      </c>
      <c r="I337" s="114" t="n">
        <v>45658</v>
      </c>
      <c r="J337" s="45" t="s">
        <v>2390</v>
      </c>
    </row>
    <row r="338" customFormat="false" ht="13.5" hidden="false" customHeight="true" outlineLevel="0" collapsed="false">
      <c r="A338" s="25" t="s">
        <v>1751</v>
      </c>
      <c r="B338" s="25" t="s">
        <v>163</v>
      </c>
      <c r="C338" s="23" t="n">
        <v>0</v>
      </c>
      <c r="D338" s="23" t="n">
        <v>2500</v>
      </c>
      <c r="E338" s="25" t="s">
        <v>41</v>
      </c>
      <c r="F338" s="25" t="s">
        <v>112</v>
      </c>
      <c r="G338" s="45" t="s">
        <v>43</v>
      </c>
      <c r="H338" s="45" t="s">
        <v>44</v>
      </c>
      <c r="I338" s="114" t="n">
        <v>45658</v>
      </c>
      <c r="J338" s="45" t="s">
        <v>2391</v>
      </c>
    </row>
    <row r="339" customFormat="false" ht="13.5" hidden="false" customHeight="true" outlineLevel="0" collapsed="false">
      <c r="A339" s="25" t="s">
        <v>1751</v>
      </c>
      <c r="B339" s="25" t="s">
        <v>194</v>
      </c>
      <c r="C339" s="23" t="n">
        <v>0</v>
      </c>
      <c r="D339" s="23" t="n">
        <v>2500</v>
      </c>
      <c r="E339" s="25" t="s">
        <v>41</v>
      </c>
      <c r="F339" s="25" t="s">
        <v>112</v>
      </c>
      <c r="G339" s="45" t="s">
        <v>43</v>
      </c>
      <c r="H339" s="45" t="s">
        <v>44</v>
      </c>
      <c r="I339" s="114" t="n">
        <v>45658</v>
      </c>
      <c r="J339" s="45" t="s">
        <v>2392</v>
      </c>
    </row>
    <row r="340" customFormat="false" ht="13.5" hidden="false" customHeight="true" outlineLevel="0" collapsed="false">
      <c r="A340" s="25" t="s">
        <v>1751</v>
      </c>
      <c r="B340" s="25" t="s">
        <v>163</v>
      </c>
      <c r="C340" s="23" t="n">
        <v>0</v>
      </c>
      <c r="D340" s="23" t="n">
        <v>2500</v>
      </c>
      <c r="E340" s="25" t="s">
        <v>41</v>
      </c>
      <c r="F340" s="25" t="s">
        <v>112</v>
      </c>
      <c r="G340" s="45" t="s">
        <v>43</v>
      </c>
      <c r="H340" s="45" t="s">
        <v>44</v>
      </c>
      <c r="I340" s="114" t="n">
        <v>45658</v>
      </c>
      <c r="J340" s="45" t="s">
        <v>2393</v>
      </c>
    </row>
    <row r="341" customFormat="false" ht="13.5" hidden="false" customHeight="true" outlineLevel="0" collapsed="false">
      <c r="A341" s="25" t="s">
        <v>1764</v>
      </c>
      <c r="B341" s="25" t="s">
        <v>31</v>
      </c>
      <c r="C341" s="23" t="n">
        <v>92400</v>
      </c>
      <c r="D341" s="23" t="n">
        <v>40000</v>
      </c>
      <c r="E341" s="25" t="s">
        <v>41</v>
      </c>
      <c r="F341" s="25" t="s">
        <v>112</v>
      </c>
      <c r="G341" s="45" t="s">
        <v>43</v>
      </c>
      <c r="H341" s="45" t="s">
        <v>44</v>
      </c>
      <c r="I341" s="114" t="n">
        <v>45747</v>
      </c>
      <c r="J341" s="45" t="s">
        <v>2394</v>
      </c>
    </row>
    <row r="342" customFormat="false" ht="13.5" hidden="false" customHeight="true" outlineLevel="0" collapsed="false">
      <c r="A342" s="25" t="s">
        <v>1766</v>
      </c>
      <c r="B342" s="25" t="s">
        <v>163</v>
      </c>
      <c r="C342" s="23" t="n">
        <v>0</v>
      </c>
      <c r="D342" s="23" t="n">
        <v>25000</v>
      </c>
      <c r="E342" s="25" t="s">
        <v>41</v>
      </c>
      <c r="F342" s="25" t="s">
        <v>1776</v>
      </c>
      <c r="G342" s="45" t="s">
        <v>43</v>
      </c>
      <c r="H342" s="45" t="s">
        <v>44</v>
      </c>
      <c r="I342" s="114" t="n">
        <v>45659</v>
      </c>
      <c r="J342" s="45" t="s">
        <v>2395</v>
      </c>
    </row>
    <row r="343" customFormat="false" ht="13.5" hidden="false" customHeight="true" outlineLevel="0" collapsed="false">
      <c r="A343" s="25" t="s">
        <v>1766</v>
      </c>
      <c r="B343" s="25" t="s">
        <v>194</v>
      </c>
      <c r="C343" s="23" t="n">
        <v>0</v>
      </c>
      <c r="D343" s="23" t="n">
        <v>10000</v>
      </c>
      <c r="E343" s="25" t="s">
        <v>41</v>
      </c>
      <c r="F343" s="25" t="s">
        <v>1038</v>
      </c>
      <c r="G343" s="45" t="s">
        <v>43</v>
      </c>
      <c r="H343" s="45" t="s">
        <v>44</v>
      </c>
      <c r="I343" s="114" t="n">
        <v>45659</v>
      </c>
      <c r="J343" s="45" t="s">
        <v>2396</v>
      </c>
    </row>
    <row r="344" customFormat="false" ht="13.5" hidden="false" customHeight="true" outlineLevel="0" collapsed="false">
      <c r="A344" s="25" t="s">
        <v>1766</v>
      </c>
      <c r="B344" s="25" t="s">
        <v>179</v>
      </c>
      <c r="C344" s="23" t="n">
        <v>0</v>
      </c>
      <c r="D344" s="23" t="n">
        <v>10000</v>
      </c>
      <c r="E344" s="25" t="s">
        <v>41</v>
      </c>
      <c r="F344" s="25" t="s">
        <v>1777</v>
      </c>
      <c r="G344" s="45" t="s">
        <v>43</v>
      </c>
      <c r="H344" s="45" t="s">
        <v>44</v>
      </c>
      <c r="I344" s="114" t="n">
        <v>45659</v>
      </c>
      <c r="J344" s="45" t="s">
        <v>2397</v>
      </c>
    </row>
    <row r="345" customFormat="false" ht="13.5" hidden="false" customHeight="true" outlineLevel="0" collapsed="false">
      <c r="A345" s="25" t="s">
        <v>1778</v>
      </c>
      <c r="B345" s="25" t="s">
        <v>163</v>
      </c>
      <c r="C345" s="23" t="n">
        <v>0</v>
      </c>
      <c r="D345" s="23" t="n">
        <v>5000</v>
      </c>
      <c r="E345" s="25" t="s">
        <v>41</v>
      </c>
      <c r="F345" s="25" t="s">
        <v>1776</v>
      </c>
      <c r="G345" s="45" t="s">
        <v>43</v>
      </c>
      <c r="H345" s="45" t="s">
        <v>44</v>
      </c>
      <c r="I345" s="114" t="n">
        <v>45659</v>
      </c>
      <c r="J345" s="45" t="s">
        <v>2398</v>
      </c>
    </row>
    <row r="346" customFormat="false" ht="13.5" hidden="false" customHeight="true" outlineLevel="0" collapsed="false">
      <c r="A346" s="25" t="s">
        <v>1778</v>
      </c>
      <c r="B346" s="25" t="s">
        <v>194</v>
      </c>
      <c r="C346" s="23" t="n">
        <v>0</v>
      </c>
      <c r="D346" s="23" t="n">
        <v>1500</v>
      </c>
      <c r="E346" s="25" t="s">
        <v>41</v>
      </c>
      <c r="F346" s="25" t="s">
        <v>1038</v>
      </c>
      <c r="G346" s="45" t="s">
        <v>43</v>
      </c>
      <c r="H346" s="45" t="s">
        <v>44</v>
      </c>
      <c r="I346" s="114" t="n">
        <v>45659</v>
      </c>
      <c r="J346" s="45" t="s">
        <v>2399</v>
      </c>
    </row>
    <row r="347" customFormat="false" ht="13.5" hidden="false" customHeight="true" outlineLevel="0" collapsed="false">
      <c r="A347" s="25" t="s">
        <v>1785</v>
      </c>
      <c r="B347" s="25" t="s">
        <v>267</v>
      </c>
      <c r="C347" s="23" t="n">
        <v>0</v>
      </c>
      <c r="D347" s="23" t="n">
        <v>2162.1</v>
      </c>
      <c r="E347" s="25" t="s">
        <v>41</v>
      </c>
      <c r="F347" s="25" t="s">
        <v>1793</v>
      </c>
      <c r="G347" s="45" t="s">
        <v>43</v>
      </c>
      <c r="H347" s="45" t="s">
        <v>44</v>
      </c>
      <c r="I347" s="114" t="n">
        <v>45659</v>
      </c>
      <c r="J347" s="45" t="s">
        <v>2400</v>
      </c>
    </row>
    <row r="348" customFormat="false" ht="13.5" hidden="false" customHeight="true" outlineLevel="0" collapsed="false">
      <c r="A348" s="25" t="s">
        <v>1794</v>
      </c>
      <c r="B348" s="25" t="s">
        <v>46</v>
      </c>
      <c r="C348" s="23" t="n">
        <v>0</v>
      </c>
      <c r="D348" s="23" t="n">
        <v>4000</v>
      </c>
      <c r="E348" s="25" t="s">
        <v>41</v>
      </c>
      <c r="F348" s="25" t="s">
        <v>1793</v>
      </c>
      <c r="G348" s="45" t="s">
        <v>43</v>
      </c>
      <c r="H348" s="45" t="s">
        <v>44</v>
      </c>
      <c r="I348" s="114" t="n">
        <v>45659</v>
      </c>
      <c r="J348" s="45" t="s">
        <v>2401</v>
      </c>
    </row>
    <row r="349" customFormat="false" ht="13.5" hidden="false" customHeight="true" outlineLevel="0" collapsed="false">
      <c r="A349" s="25" t="s">
        <v>1802</v>
      </c>
      <c r="B349" s="25" t="s">
        <v>46</v>
      </c>
      <c r="C349" s="23" t="n">
        <v>0</v>
      </c>
      <c r="D349" s="23" t="n">
        <v>6000</v>
      </c>
      <c r="E349" s="25" t="s">
        <v>41</v>
      </c>
      <c r="F349" s="25" t="s">
        <v>1793</v>
      </c>
      <c r="G349" s="45" t="s">
        <v>43</v>
      </c>
      <c r="H349" s="45" t="s">
        <v>44</v>
      </c>
      <c r="I349" s="114" t="n">
        <v>45659</v>
      </c>
      <c r="J349" s="45" t="s">
        <v>2402</v>
      </c>
    </row>
    <row r="350" customFormat="false" ht="13.5" hidden="false" customHeight="true" outlineLevel="0" collapsed="false">
      <c r="A350" s="25" t="s">
        <v>1809</v>
      </c>
      <c r="B350" s="25" t="s">
        <v>194</v>
      </c>
      <c r="C350" s="23" t="n">
        <v>0</v>
      </c>
      <c r="D350" s="23" t="n">
        <v>10000</v>
      </c>
      <c r="E350" s="25" t="s">
        <v>41</v>
      </c>
      <c r="F350" s="25" t="s">
        <v>1038</v>
      </c>
      <c r="G350" s="45" t="s">
        <v>43</v>
      </c>
      <c r="H350" s="45" t="s">
        <v>44</v>
      </c>
      <c r="I350" s="114" t="n">
        <v>45659</v>
      </c>
      <c r="J350" s="45" t="s">
        <v>2403</v>
      </c>
    </row>
    <row r="351" customFormat="false" ht="13.5" hidden="false" customHeight="true" outlineLevel="0" collapsed="false">
      <c r="A351" s="25" t="s">
        <v>1809</v>
      </c>
      <c r="B351" s="25" t="s">
        <v>179</v>
      </c>
      <c r="C351" s="23" t="n">
        <v>0</v>
      </c>
      <c r="D351" s="23" t="n">
        <v>10000</v>
      </c>
      <c r="E351" s="25" t="s">
        <v>41</v>
      </c>
      <c r="F351" s="25" t="s">
        <v>1777</v>
      </c>
      <c r="G351" s="45" t="s">
        <v>43</v>
      </c>
      <c r="H351" s="45" t="s">
        <v>44</v>
      </c>
      <c r="I351" s="114" t="n">
        <v>45659</v>
      </c>
      <c r="J351" s="45" t="s">
        <v>2404</v>
      </c>
    </row>
    <row r="352" customFormat="false" ht="13.5" hidden="false" customHeight="true" outlineLevel="0" collapsed="false">
      <c r="A352" s="25" t="s">
        <v>1809</v>
      </c>
      <c r="B352" s="25" t="s">
        <v>163</v>
      </c>
      <c r="C352" s="23" t="n">
        <v>15811.55</v>
      </c>
      <c r="D352" s="23" t="n">
        <v>9189.45</v>
      </c>
      <c r="E352" s="25" t="s">
        <v>41</v>
      </c>
      <c r="F352" s="25" t="s">
        <v>1776</v>
      </c>
      <c r="G352" s="45" t="s">
        <v>43</v>
      </c>
      <c r="H352" s="45" t="s">
        <v>44</v>
      </c>
      <c r="I352" s="114" t="n">
        <v>45659</v>
      </c>
      <c r="J352" s="45" t="s">
        <v>2405</v>
      </c>
    </row>
    <row r="353" customFormat="false" ht="13.5" hidden="false" customHeight="true" outlineLevel="0" collapsed="false">
      <c r="A353" s="25" t="s">
        <v>1818</v>
      </c>
      <c r="B353" s="25" t="s">
        <v>163</v>
      </c>
      <c r="C353" s="23" t="n">
        <v>20000</v>
      </c>
      <c r="D353" s="23" t="n">
        <v>30000</v>
      </c>
      <c r="E353" s="25" t="s">
        <v>41</v>
      </c>
      <c r="F353" s="25" t="s">
        <v>1828</v>
      </c>
      <c r="G353" s="45" t="s">
        <v>43</v>
      </c>
      <c r="H353" s="45" t="s">
        <v>44</v>
      </c>
      <c r="I353" s="114" t="n">
        <v>45658</v>
      </c>
      <c r="J353" s="45" t="s">
        <v>2406</v>
      </c>
    </row>
    <row r="354" customFormat="false" ht="13.5" hidden="false" customHeight="true" outlineLevel="0" collapsed="false">
      <c r="A354" s="25" t="s">
        <v>1818</v>
      </c>
      <c r="B354" s="25" t="s">
        <v>46</v>
      </c>
      <c r="C354" s="23" t="n">
        <v>5000</v>
      </c>
      <c r="D354" s="23" t="n">
        <v>2000</v>
      </c>
      <c r="E354" s="25" t="s">
        <v>41</v>
      </c>
      <c r="F354" s="25" t="s">
        <v>1828</v>
      </c>
      <c r="G354" s="45" t="s">
        <v>43</v>
      </c>
      <c r="H354" s="45" t="s">
        <v>44</v>
      </c>
      <c r="I354" s="114" t="n">
        <v>45658</v>
      </c>
      <c r="J354" s="45" t="s">
        <v>2407</v>
      </c>
    </row>
    <row r="355" customFormat="false" ht="13.5" hidden="false" customHeight="true" outlineLevel="0" collapsed="false">
      <c r="A355" s="25" t="s">
        <v>1833</v>
      </c>
      <c r="B355" s="25" t="s">
        <v>46</v>
      </c>
      <c r="C355" s="23" t="n">
        <v>0</v>
      </c>
      <c r="D355" s="23" t="n">
        <v>2752386.17</v>
      </c>
      <c r="E355" s="25" t="s">
        <v>41</v>
      </c>
      <c r="F355" s="25" t="s">
        <v>1828</v>
      </c>
      <c r="G355" s="45" t="s">
        <v>43</v>
      </c>
      <c r="H355" s="45" t="s">
        <v>44</v>
      </c>
      <c r="I355" s="114" t="n">
        <v>45658</v>
      </c>
      <c r="J355" s="45" t="s">
        <v>2408</v>
      </c>
    </row>
    <row r="356" customFormat="false" ht="13.5" hidden="false" customHeight="true" outlineLevel="0" collapsed="false">
      <c r="A356" s="25" t="s">
        <v>1833</v>
      </c>
      <c r="B356" s="25" t="s">
        <v>46</v>
      </c>
      <c r="C356" s="23" t="n">
        <v>0</v>
      </c>
      <c r="D356" s="23" t="n">
        <v>442731.39</v>
      </c>
      <c r="E356" s="25" t="s">
        <v>41</v>
      </c>
      <c r="F356" s="25" t="s">
        <v>1828</v>
      </c>
      <c r="G356" s="45" t="s">
        <v>43</v>
      </c>
      <c r="H356" s="45" t="s">
        <v>44</v>
      </c>
      <c r="I356" s="114" t="n">
        <v>45658</v>
      </c>
      <c r="J356" s="45" t="s">
        <v>2409</v>
      </c>
    </row>
    <row r="357" customFormat="false" ht="13.5" hidden="false" customHeight="true" outlineLevel="0" collapsed="false">
      <c r="A357" s="25" t="s">
        <v>1833</v>
      </c>
      <c r="B357" s="25" t="s">
        <v>46</v>
      </c>
      <c r="C357" s="23" t="n">
        <v>0</v>
      </c>
      <c r="D357" s="23" t="n">
        <v>265709.69</v>
      </c>
      <c r="E357" s="25" t="s">
        <v>41</v>
      </c>
      <c r="F357" s="25" t="s">
        <v>1828</v>
      </c>
      <c r="G357" s="45" t="s">
        <v>43</v>
      </c>
      <c r="H357" s="45" t="s">
        <v>44</v>
      </c>
      <c r="I357" s="114" t="n">
        <v>45658</v>
      </c>
      <c r="J357" s="45" t="s">
        <v>2410</v>
      </c>
    </row>
    <row r="358" customFormat="false" ht="13.5" hidden="false" customHeight="true" outlineLevel="0" collapsed="false">
      <c r="A358" s="25" t="s">
        <v>1833</v>
      </c>
      <c r="B358" s="25" t="s">
        <v>46</v>
      </c>
      <c r="C358" s="23" t="n">
        <v>20000</v>
      </c>
      <c r="D358" s="23" t="n">
        <v>240000</v>
      </c>
      <c r="E358" s="25" t="s">
        <v>41</v>
      </c>
      <c r="F358" s="25" t="s">
        <v>1828</v>
      </c>
      <c r="G358" s="45" t="s">
        <v>43</v>
      </c>
      <c r="H358" s="45" t="s">
        <v>44</v>
      </c>
      <c r="I358" s="114" t="n">
        <v>45658</v>
      </c>
      <c r="J358" s="45" t="s">
        <v>2411</v>
      </c>
    </row>
    <row r="359" customFormat="false" ht="13.5" hidden="false" customHeight="true" outlineLevel="0" collapsed="false">
      <c r="A359" s="25" t="s">
        <v>1833</v>
      </c>
      <c r="B359" s="25" t="s">
        <v>46</v>
      </c>
      <c r="C359" s="23" t="n">
        <v>50000</v>
      </c>
      <c r="D359" s="23" t="n">
        <v>50000</v>
      </c>
      <c r="E359" s="25" t="s">
        <v>41</v>
      </c>
      <c r="F359" s="25" t="s">
        <v>1828</v>
      </c>
      <c r="G359" s="45" t="s">
        <v>43</v>
      </c>
      <c r="H359" s="45" t="s">
        <v>44</v>
      </c>
      <c r="I359" s="114" t="n">
        <v>45658</v>
      </c>
      <c r="J359" s="45" t="s">
        <v>2412</v>
      </c>
    </row>
    <row r="360" customFormat="false" ht="13.5" hidden="false" customHeight="true" outlineLevel="0" collapsed="false">
      <c r="A360" s="25" t="s">
        <v>1833</v>
      </c>
      <c r="B360" s="25" t="s">
        <v>46</v>
      </c>
      <c r="C360" s="23" t="n">
        <v>50000</v>
      </c>
      <c r="D360" s="23" t="n">
        <v>26408.88</v>
      </c>
      <c r="E360" s="25" t="s">
        <v>41</v>
      </c>
      <c r="F360" s="25" t="s">
        <v>1828</v>
      </c>
      <c r="G360" s="45" t="s">
        <v>43</v>
      </c>
      <c r="H360" s="45" t="s">
        <v>44</v>
      </c>
      <c r="I360" s="114" t="n">
        <v>45658</v>
      </c>
      <c r="J360" s="45" t="s">
        <v>2413</v>
      </c>
    </row>
    <row r="361" customFormat="false" ht="13.5" hidden="false" customHeight="true" outlineLevel="0" collapsed="false">
      <c r="A361" s="25" t="s">
        <v>1833</v>
      </c>
      <c r="B361" s="25" t="s">
        <v>46</v>
      </c>
      <c r="C361" s="23" t="n">
        <v>400000</v>
      </c>
      <c r="D361" s="23" t="n">
        <v>0</v>
      </c>
      <c r="E361" s="25" t="s">
        <v>41</v>
      </c>
      <c r="F361" s="25" t="s">
        <v>1828</v>
      </c>
      <c r="G361" s="45" t="s">
        <v>43</v>
      </c>
      <c r="H361" s="45" t="s">
        <v>44</v>
      </c>
      <c r="I361" s="114" t="n">
        <v>45658</v>
      </c>
      <c r="J361" s="45" t="s">
        <v>2414</v>
      </c>
    </row>
    <row r="362" customFormat="false" ht="13.5" hidden="false" customHeight="true" outlineLevel="0" collapsed="false">
      <c r="A362" s="25" t="s">
        <v>1858</v>
      </c>
      <c r="B362" s="25" t="s">
        <v>400</v>
      </c>
      <c r="C362" s="23" t="n">
        <v>0</v>
      </c>
      <c r="D362" s="23" t="n">
        <v>1000000</v>
      </c>
      <c r="E362" s="25" t="s">
        <v>276</v>
      </c>
      <c r="F362" s="25" t="s">
        <v>112</v>
      </c>
      <c r="G362" s="45" t="s">
        <v>2094</v>
      </c>
      <c r="H362" s="45" t="s">
        <v>44</v>
      </c>
      <c r="I362" s="114" t="n">
        <v>45658</v>
      </c>
      <c r="J362" s="45" t="s">
        <v>2415</v>
      </c>
    </row>
    <row r="363" customFormat="false" ht="13.5" hidden="false" customHeight="true" outlineLevel="0" collapsed="false">
      <c r="A363" s="25" t="s">
        <v>1865</v>
      </c>
      <c r="B363" s="25" t="s">
        <v>400</v>
      </c>
      <c r="C363" s="23" t="n">
        <v>0</v>
      </c>
      <c r="D363" s="23" t="n">
        <v>1200000</v>
      </c>
      <c r="E363" s="25" t="s">
        <v>276</v>
      </c>
      <c r="F363" s="25" t="s">
        <v>112</v>
      </c>
      <c r="G363" s="45" t="s">
        <v>2094</v>
      </c>
      <c r="H363" s="45" t="s">
        <v>44</v>
      </c>
      <c r="I363" s="114" t="n">
        <v>45658</v>
      </c>
      <c r="J363" s="45" t="s">
        <v>2416</v>
      </c>
    </row>
    <row r="364" customFormat="false" ht="13.5" hidden="false" customHeight="true" outlineLevel="0" collapsed="false">
      <c r="A364" s="25" t="s">
        <v>1865</v>
      </c>
      <c r="B364" s="25" t="s">
        <v>400</v>
      </c>
      <c r="C364" s="23" t="n">
        <v>9000000</v>
      </c>
      <c r="D364" s="23" t="n">
        <v>0</v>
      </c>
      <c r="E364" s="25" t="s">
        <v>276</v>
      </c>
      <c r="F364" s="25" t="s">
        <v>112</v>
      </c>
      <c r="G364" s="45" t="s">
        <v>1884</v>
      </c>
      <c r="H364" s="45" t="s">
        <v>470</v>
      </c>
      <c r="I364" s="114" t="n">
        <v>45658</v>
      </c>
      <c r="J364" s="45" t="s">
        <v>2417</v>
      </c>
    </row>
    <row r="365" customFormat="false" ht="13.5" hidden="false" customHeight="true" outlineLevel="0" collapsed="false">
      <c r="A365" s="25" t="s">
        <v>1865</v>
      </c>
      <c r="B365" s="25" t="s">
        <v>400</v>
      </c>
      <c r="C365" s="23" t="n">
        <v>5000000</v>
      </c>
      <c r="D365" s="23" t="n">
        <v>0</v>
      </c>
      <c r="E365" s="25" t="s">
        <v>276</v>
      </c>
      <c r="F365" s="25" t="s">
        <v>112</v>
      </c>
      <c r="G365" s="45" t="s">
        <v>1884</v>
      </c>
      <c r="H365" s="45" t="s">
        <v>470</v>
      </c>
      <c r="I365" s="114" t="n">
        <v>45658</v>
      </c>
      <c r="J365" s="45" t="s">
        <v>2418</v>
      </c>
    </row>
    <row r="366" customFormat="false" ht="13.5" hidden="false" customHeight="true" outlineLevel="0" collapsed="false">
      <c r="A366" s="25" t="s">
        <v>1865</v>
      </c>
      <c r="B366" s="25" t="s">
        <v>400</v>
      </c>
      <c r="C366" s="23" t="n">
        <v>3000000</v>
      </c>
      <c r="D366" s="23" t="n">
        <v>0</v>
      </c>
      <c r="E366" s="25" t="s">
        <v>276</v>
      </c>
      <c r="F366" s="25" t="s">
        <v>112</v>
      </c>
      <c r="G366" s="45" t="s">
        <v>1884</v>
      </c>
      <c r="H366" s="45" t="s">
        <v>470</v>
      </c>
      <c r="I366" s="114" t="n">
        <v>45809</v>
      </c>
      <c r="J366" s="45" t="s">
        <v>2419</v>
      </c>
    </row>
    <row r="367" customFormat="false" ht="13.5" hidden="false" customHeight="true" outlineLevel="0" collapsed="false">
      <c r="A367" s="25" t="s">
        <v>1865</v>
      </c>
      <c r="B367" s="25" t="s">
        <v>400</v>
      </c>
      <c r="C367" s="23" t="n">
        <v>2500000</v>
      </c>
      <c r="D367" s="23" t="n">
        <v>0</v>
      </c>
      <c r="E367" s="25" t="s">
        <v>276</v>
      </c>
      <c r="F367" s="25" t="s">
        <v>112</v>
      </c>
      <c r="G367" s="45" t="s">
        <v>1884</v>
      </c>
      <c r="H367" s="45" t="s">
        <v>470</v>
      </c>
      <c r="I367" s="114" t="n">
        <v>45658</v>
      </c>
      <c r="J367" s="45" t="s">
        <v>2420</v>
      </c>
    </row>
    <row r="368" customFormat="false" ht="13.5" hidden="false" customHeight="true" outlineLevel="0" collapsed="false">
      <c r="A368" s="25" t="s">
        <v>1865</v>
      </c>
      <c r="B368" s="25" t="s">
        <v>400</v>
      </c>
      <c r="C368" s="23" t="n">
        <v>2500000</v>
      </c>
      <c r="D368" s="23" t="n">
        <v>0</v>
      </c>
      <c r="E368" s="25" t="s">
        <v>276</v>
      </c>
      <c r="F368" s="25" t="s">
        <v>112</v>
      </c>
      <c r="G368" s="45" t="s">
        <v>1884</v>
      </c>
      <c r="H368" s="45" t="s">
        <v>470</v>
      </c>
      <c r="I368" s="114" t="n">
        <v>45658</v>
      </c>
      <c r="J368" s="45" t="s">
        <v>2421</v>
      </c>
    </row>
    <row r="369" customFormat="false" ht="13.5" hidden="false" customHeight="true" outlineLevel="0" collapsed="false">
      <c r="A369" s="25" t="s">
        <v>1865</v>
      </c>
      <c r="B369" s="25" t="s">
        <v>400</v>
      </c>
      <c r="C369" s="23" t="n">
        <v>1890000</v>
      </c>
      <c r="D369" s="23" t="n">
        <v>0</v>
      </c>
      <c r="E369" s="25" t="s">
        <v>276</v>
      </c>
      <c r="F369" s="25" t="s">
        <v>112</v>
      </c>
      <c r="G369" s="45" t="s">
        <v>2094</v>
      </c>
      <c r="H369" s="45" t="s">
        <v>44</v>
      </c>
      <c r="I369" s="114" t="n">
        <v>45809</v>
      </c>
      <c r="J369" s="45" t="s">
        <v>2422</v>
      </c>
    </row>
    <row r="370" customFormat="false" ht="13.5" hidden="false" customHeight="true" outlineLevel="0" collapsed="false">
      <c r="A370" s="25" t="s">
        <v>1865</v>
      </c>
      <c r="B370" s="25" t="s">
        <v>400</v>
      </c>
      <c r="C370" s="23" t="n">
        <v>1800000</v>
      </c>
      <c r="D370" s="23" t="n">
        <v>0</v>
      </c>
      <c r="E370" s="25" t="s">
        <v>276</v>
      </c>
      <c r="F370" s="25" t="s">
        <v>112</v>
      </c>
      <c r="G370" s="45" t="s">
        <v>1884</v>
      </c>
      <c r="H370" s="45" t="s">
        <v>470</v>
      </c>
      <c r="I370" s="114" t="n">
        <v>45658</v>
      </c>
      <c r="J370" s="45" t="s">
        <v>2423</v>
      </c>
    </row>
    <row r="371" customFormat="false" ht="13.5" hidden="false" customHeight="true" outlineLevel="0" collapsed="false">
      <c r="A371" s="25" t="s">
        <v>1865</v>
      </c>
      <c r="B371" s="25" t="s">
        <v>400</v>
      </c>
      <c r="C371" s="23" t="n">
        <v>1300000</v>
      </c>
      <c r="D371" s="23" t="n">
        <v>0</v>
      </c>
      <c r="E371" s="25" t="s">
        <v>276</v>
      </c>
      <c r="F371" s="25" t="s">
        <v>112</v>
      </c>
      <c r="G371" s="45" t="s">
        <v>2094</v>
      </c>
      <c r="H371" s="45" t="s">
        <v>708</v>
      </c>
      <c r="I371" s="114" t="n">
        <v>45748</v>
      </c>
      <c r="J371" s="45" t="s">
        <v>2424</v>
      </c>
    </row>
    <row r="372" customFormat="false" ht="13.5" hidden="false" customHeight="true" outlineLevel="0" collapsed="false">
      <c r="A372" s="25" t="s">
        <v>1865</v>
      </c>
      <c r="B372" s="25" t="s">
        <v>400</v>
      </c>
      <c r="C372" s="23" t="n">
        <v>900000</v>
      </c>
      <c r="D372" s="23" t="n">
        <v>0</v>
      </c>
      <c r="E372" s="25" t="s">
        <v>276</v>
      </c>
      <c r="F372" s="25" t="s">
        <v>112</v>
      </c>
      <c r="G372" s="45" t="s">
        <v>2094</v>
      </c>
      <c r="H372" s="45" t="s">
        <v>44</v>
      </c>
      <c r="I372" s="114" t="n">
        <v>45748</v>
      </c>
      <c r="J372" s="45" t="s">
        <v>2425</v>
      </c>
    </row>
    <row r="373" customFormat="false" ht="13.5" hidden="false" customHeight="true" outlineLevel="0" collapsed="false">
      <c r="A373" s="25" t="s">
        <v>1865</v>
      </c>
      <c r="B373" s="25" t="s">
        <v>400</v>
      </c>
      <c r="C373" s="23" t="n">
        <v>400000</v>
      </c>
      <c r="D373" s="23" t="n">
        <v>0</v>
      </c>
      <c r="E373" s="25" t="s">
        <v>276</v>
      </c>
      <c r="F373" s="25" t="s">
        <v>112</v>
      </c>
      <c r="G373" s="45" t="s">
        <v>2094</v>
      </c>
      <c r="H373" s="45" t="s">
        <v>44</v>
      </c>
      <c r="I373" s="114" t="n">
        <v>45748</v>
      </c>
      <c r="J373" s="45" t="s">
        <v>2426</v>
      </c>
    </row>
    <row r="374" customFormat="false" ht="13.5" hidden="false" customHeight="true" outlineLevel="0" collapsed="false">
      <c r="A374" s="25" t="s">
        <v>1865</v>
      </c>
      <c r="B374" s="25" t="s">
        <v>400</v>
      </c>
      <c r="C374" s="23" t="n">
        <v>200000</v>
      </c>
      <c r="D374" s="23" t="n">
        <v>0</v>
      </c>
      <c r="E374" s="25" t="s">
        <v>276</v>
      </c>
      <c r="F374" s="25" t="s">
        <v>112</v>
      </c>
      <c r="G374" s="45" t="s">
        <v>2094</v>
      </c>
      <c r="H374" s="45" t="s">
        <v>44</v>
      </c>
      <c r="I374" s="114" t="n">
        <v>45809</v>
      </c>
      <c r="J374" s="45" t="s">
        <v>2427</v>
      </c>
    </row>
    <row r="375" customFormat="false" ht="13.5" hidden="false" customHeight="true" outlineLevel="0" collapsed="false">
      <c r="A375" s="25" t="s">
        <v>1865</v>
      </c>
      <c r="B375" s="25" t="s">
        <v>400</v>
      </c>
      <c r="C375" s="23" t="n">
        <v>200000</v>
      </c>
      <c r="D375" s="23" t="n">
        <v>0</v>
      </c>
      <c r="E375" s="25" t="s">
        <v>276</v>
      </c>
      <c r="F375" s="25" t="s">
        <v>112</v>
      </c>
      <c r="G375" s="45" t="s">
        <v>2094</v>
      </c>
      <c r="H375" s="45" t="s">
        <v>44</v>
      </c>
      <c r="I375" s="114" t="n">
        <v>45809</v>
      </c>
      <c r="J375" s="45" t="s">
        <v>2428</v>
      </c>
    </row>
    <row r="376" customFormat="false" ht="13.5" hidden="false" customHeight="true" outlineLevel="0" collapsed="false">
      <c r="A376" s="25" t="s">
        <v>1865</v>
      </c>
      <c r="B376" s="25" t="s">
        <v>400</v>
      </c>
      <c r="C376" s="23" t="n">
        <v>200000</v>
      </c>
      <c r="D376" s="23" t="n">
        <v>0</v>
      </c>
      <c r="E376" s="25" t="s">
        <v>276</v>
      </c>
      <c r="F376" s="25" t="s">
        <v>112</v>
      </c>
      <c r="G376" s="45" t="s">
        <v>2094</v>
      </c>
      <c r="H376" s="45" t="s">
        <v>44</v>
      </c>
      <c r="I376" s="114" t="n">
        <v>45809</v>
      </c>
      <c r="J376" s="45" t="s">
        <v>2429</v>
      </c>
    </row>
    <row r="377" customFormat="false" ht="13.5" hidden="false" customHeight="true" outlineLevel="0" collapsed="false">
      <c r="A377" s="25" t="s">
        <v>1865</v>
      </c>
      <c r="B377" s="25" t="s">
        <v>400</v>
      </c>
      <c r="C377" s="23" t="n">
        <v>40000</v>
      </c>
      <c r="D377" s="23" t="n">
        <v>0</v>
      </c>
      <c r="E377" s="25" t="s">
        <v>276</v>
      </c>
      <c r="F377" s="25" t="s">
        <v>112</v>
      </c>
      <c r="G377" s="45" t="s">
        <v>2094</v>
      </c>
      <c r="H377" s="45" t="s">
        <v>44</v>
      </c>
      <c r="I377" s="114" t="n">
        <v>45748</v>
      </c>
      <c r="J377" s="45" t="s">
        <v>2430</v>
      </c>
    </row>
    <row r="378" customFormat="false" ht="13.5" hidden="false" customHeight="true" outlineLevel="0" collapsed="false">
      <c r="A378" s="25" t="s">
        <v>1921</v>
      </c>
      <c r="B378" s="25" t="s">
        <v>46</v>
      </c>
      <c r="C378" s="23" t="n">
        <v>0</v>
      </c>
      <c r="D378" s="23" t="n">
        <v>100000</v>
      </c>
      <c r="E378" s="25" t="s">
        <v>41</v>
      </c>
      <c r="F378" s="25" t="s">
        <v>1929</v>
      </c>
      <c r="G378" s="45" t="s">
        <v>43</v>
      </c>
      <c r="H378" s="45" t="s">
        <v>44</v>
      </c>
      <c r="I378" s="114" t="n">
        <v>45736</v>
      </c>
      <c r="J378" s="45" t="s">
        <v>2431</v>
      </c>
    </row>
    <row r="379" customFormat="false" ht="13.5" hidden="false" customHeight="true" outlineLevel="0" collapsed="false">
      <c r="A379" s="25" t="s">
        <v>1930</v>
      </c>
      <c r="B379" s="25" t="s">
        <v>46</v>
      </c>
      <c r="C379" s="23" t="n">
        <v>0</v>
      </c>
      <c r="D379" s="23" t="n">
        <v>270426.23</v>
      </c>
      <c r="E379" s="25" t="s">
        <v>41</v>
      </c>
      <c r="F379" s="25" t="s">
        <v>1937</v>
      </c>
      <c r="G379" s="45" t="s">
        <v>43</v>
      </c>
      <c r="H379" s="45" t="s">
        <v>44</v>
      </c>
      <c r="I379" s="114" t="n">
        <v>45920</v>
      </c>
      <c r="J379" s="45" t="s">
        <v>2432</v>
      </c>
    </row>
    <row r="380" customFormat="false" ht="13.5" hidden="false" customHeight="true" outlineLevel="0" collapsed="false">
      <c r="A380" s="25" t="s">
        <v>1938</v>
      </c>
      <c r="B380" s="25" t="s">
        <v>46</v>
      </c>
      <c r="C380" s="23" t="n">
        <v>0</v>
      </c>
      <c r="D380" s="23" t="n">
        <v>413949.6</v>
      </c>
      <c r="E380" s="25" t="s">
        <v>41</v>
      </c>
      <c r="F380" s="25" t="s">
        <v>1944</v>
      </c>
      <c r="G380" s="45" t="s">
        <v>43</v>
      </c>
      <c r="H380" s="45" t="s">
        <v>44</v>
      </c>
      <c r="I380" s="114" t="n">
        <v>45677</v>
      </c>
      <c r="J380" s="45" t="s">
        <v>2433</v>
      </c>
    </row>
    <row r="381" customFormat="false" ht="13.5" hidden="false" customHeight="true" outlineLevel="0" collapsed="false">
      <c r="A381" s="25" t="s">
        <v>1938</v>
      </c>
      <c r="B381" s="25" t="s">
        <v>46</v>
      </c>
      <c r="C381" s="23" t="n">
        <v>2348709.55</v>
      </c>
      <c r="D381" s="23" t="n">
        <v>400000</v>
      </c>
      <c r="E381" s="25" t="s">
        <v>276</v>
      </c>
      <c r="F381" s="25" t="s">
        <v>1944</v>
      </c>
      <c r="G381" s="45" t="s">
        <v>2094</v>
      </c>
      <c r="H381" s="45" t="s">
        <v>44</v>
      </c>
      <c r="I381" s="114" t="n">
        <v>45708</v>
      </c>
      <c r="J381" s="45" t="s">
        <v>2434</v>
      </c>
    </row>
    <row r="382" customFormat="false" ht="13.5" hidden="false" customHeight="true" outlineLevel="0" collapsed="false">
      <c r="A382" s="25" t="s">
        <v>1938</v>
      </c>
      <c r="B382" s="25" t="s">
        <v>46</v>
      </c>
      <c r="C382" s="23" t="n">
        <v>4332509.89</v>
      </c>
      <c r="D382" s="23" t="n">
        <v>250000</v>
      </c>
      <c r="E382" s="25" t="s">
        <v>276</v>
      </c>
      <c r="F382" s="25" t="s">
        <v>1944</v>
      </c>
      <c r="G382" s="45" t="s">
        <v>2094</v>
      </c>
      <c r="H382" s="45" t="s">
        <v>44</v>
      </c>
      <c r="I382" s="114" t="n">
        <v>45708</v>
      </c>
      <c r="J382" s="45" t="s">
        <v>2435</v>
      </c>
    </row>
    <row r="383" customFormat="false" ht="13.5" hidden="false" customHeight="true" outlineLevel="0" collapsed="false">
      <c r="A383" s="25" t="s">
        <v>1938</v>
      </c>
      <c r="B383" s="25" t="s">
        <v>46</v>
      </c>
      <c r="C383" s="23" t="n">
        <v>0</v>
      </c>
      <c r="D383" s="23" t="n">
        <v>180329.1</v>
      </c>
      <c r="E383" s="25" t="s">
        <v>41</v>
      </c>
      <c r="F383" s="25" t="s">
        <v>1944</v>
      </c>
      <c r="G383" s="45" t="s">
        <v>43</v>
      </c>
      <c r="H383" s="45" t="s">
        <v>44</v>
      </c>
      <c r="I383" s="114" t="n">
        <v>45797</v>
      </c>
      <c r="J383" s="45" t="s">
        <v>2436</v>
      </c>
    </row>
    <row r="384" customFormat="false" ht="13.5" hidden="false" customHeight="true" outlineLevel="0" collapsed="false">
      <c r="A384" s="25" t="s">
        <v>1938</v>
      </c>
      <c r="B384" s="25" t="s">
        <v>46</v>
      </c>
      <c r="C384" s="23" t="n">
        <v>0</v>
      </c>
      <c r="D384" s="23" t="n">
        <v>107210.28</v>
      </c>
      <c r="E384" s="25" t="s">
        <v>41</v>
      </c>
      <c r="F384" s="25" t="s">
        <v>1944</v>
      </c>
      <c r="G384" s="45" t="s">
        <v>43</v>
      </c>
      <c r="H384" s="45" t="s">
        <v>44</v>
      </c>
      <c r="I384" s="114" t="n">
        <v>45677</v>
      </c>
      <c r="J384" s="45" t="s">
        <v>2437</v>
      </c>
    </row>
    <row r="385" customFormat="false" ht="13.5" hidden="false" customHeight="true" outlineLevel="0" collapsed="false">
      <c r="A385" s="25" t="s">
        <v>1938</v>
      </c>
      <c r="B385" s="25" t="s">
        <v>46</v>
      </c>
      <c r="C385" s="23" t="n">
        <v>0</v>
      </c>
      <c r="D385" s="23" t="n">
        <v>85245.96</v>
      </c>
      <c r="E385" s="25" t="s">
        <v>41</v>
      </c>
      <c r="F385" s="25" t="s">
        <v>1944</v>
      </c>
      <c r="G385" s="45" t="s">
        <v>43</v>
      </c>
      <c r="H385" s="45" t="s">
        <v>44</v>
      </c>
      <c r="I385" s="114" t="n">
        <v>45677</v>
      </c>
      <c r="J385" s="45" t="s">
        <v>2438</v>
      </c>
    </row>
    <row r="386" customFormat="false" ht="13.5" hidden="false" customHeight="true" outlineLevel="0" collapsed="false">
      <c r="A386" s="25" t="s">
        <v>1938</v>
      </c>
      <c r="B386" s="25" t="s">
        <v>46</v>
      </c>
      <c r="C386" s="23" t="n">
        <v>0</v>
      </c>
      <c r="D386" s="23" t="n">
        <v>82082.5</v>
      </c>
      <c r="E386" s="25" t="s">
        <v>41</v>
      </c>
      <c r="F386" s="25" t="s">
        <v>1944</v>
      </c>
      <c r="G386" s="45" t="s">
        <v>43</v>
      </c>
      <c r="H386" s="45" t="s">
        <v>44</v>
      </c>
      <c r="I386" s="114" t="n">
        <v>45708</v>
      </c>
      <c r="J386" s="45" t="s">
        <v>2439</v>
      </c>
    </row>
    <row r="387" customFormat="false" ht="13.5" hidden="false" customHeight="true" outlineLevel="0" collapsed="false">
      <c r="A387" s="25" t="s">
        <v>1938</v>
      </c>
      <c r="B387" s="25" t="s">
        <v>46</v>
      </c>
      <c r="C387" s="23" t="n">
        <v>0</v>
      </c>
      <c r="D387" s="23" t="n">
        <v>79369.6</v>
      </c>
      <c r="E387" s="25" t="s">
        <v>41</v>
      </c>
      <c r="F387" s="25" t="s">
        <v>1944</v>
      </c>
      <c r="G387" s="45" t="s">
        <v>43</v>
      </c>
      <c r="H387" s="45" t="s">
        <v>44</v>
      </c>
      <c r="I387" s="114" t="n">
        <v>45677</v>
      </c>
      <c r="J387" s="45" t="s">
        <v>2440</v>
      </c>
    </row>
    <row r="388" customFormat="false" ht="13.5" hidden="false" customHeight="true" outlineLevel="0" collapsed="false">
      <c r="A388" s="25" t="s">
        <v>1938</v>
      </c>
      <c r="B388" s="25" t="s">
        <v>46</v>
      </c>
      <c r="C388" s="23" t="n">
        <v>0</v>
      </c>
      <c r="D388" s="23" t="n">
        <v>47072.8</v>
      </c>
      <c r="E388" s="25" t="s">
        <v>41</v>
      </c>
      <c r="F388" s="25" t="s">
        <v>1944</v>
      </c>
      <c r="G388" s="45" t="s">
        <v>43</v>
      </c>
      <c r="H388" s="45" t="s">
        <v>44</v>
      </c>
      <c r="I388" s="114" t="n">
        <v>45736</v>
      </c>
      <c r="J388" s="45" t="s">
        <v>2441</v>
      </c>
    </row>
    <row r="389" customFormat="false" ht="13.5" hidden="false" customHeight="true" outlineLevel="0" collapsed="false">
      <c r="A389" s="25" t="s">
        <v>1938</v>
      </c>
      <c r="B389" s="25" t="s">
        <v>46</v>
      </c>
      <c r="C389" s="23" t="n">
        <v>0</v>
      </c>
      <c r="D389" s="23" t="n">
        <v>39067.08</v>
      </c>
      <c r="E389" s="25" t="s">
        <v>41</v>
      </c>
      <c r="F389" s="25" t="s">
        <v>1944</v>
      </c>
      <c r="G389" s="45" t="s">
        <v>43</v>
      </c>
      <c r="H389" s="45" t="s">
        <v>44</v>
      </c>
      <c r="I389" s="114" t="n">
        <v>45677</v>
      </c>
      <c r="J389" s="45" t="s">
        <v>2442</v>
      </c>
    </row>
    <row r="390" customFormat="false" ht="13.5" hidden="false" customHeight="true" outlineLevel="0" collapsed="false">
      <c r="A390" s="25" t="s">
        <v>1938</v>
      </c>
      <c r="B390" s="25" t="s">
        <v>46</v>
      </c>
      <c r="C390" s="23" t="n">
        <v>0</v>
      </c>
      <c r="D390" s="23" t="n">
        <v>29922</v>
      </c>
      <c r="E390" s="25" t="s">
        <v>41</v>
      </c>
      <c r="F390" s="25" t="s">
        <v>1967</v>
      </c>
      <c r="G390" s="45" t="s">
        <v>43</v>
      </c>
      <c r="H390" s="45" t="s">
        <v>44</v>
      </c>
      <c r="I390" s="114" t="n">
        <v>45677</v>
      </c>
      <c r="J390" s="45" t="s">
        <v>2443</v>
      </c>
    </row>
    <row r="391" customFormat="false" ht="13.5" hidden="false" customHeight="true" outlineLevel="0" collapsed="false">
      <c r="A391" s="25" t="s">
        <v>1938</v>
      </c>
      <c r="B391" s="25" t="s">
        <v>46</v>
      </c>
      <c r="C391" s="23" t="n">
        <v>0</v>
      </c>
      <c r="D391" s="23" t="n">
        <v>26400.01</v>
      </c>
      <c r="E391" s="25" t="s">
        <v>41</v>
      </c>
      <c r="F391" s="25" t="s">
        <v>1944</v>
      </c>
      <c r="G391" s="45" t="s">
        <v>43</v>
      </c>
      <c r="H391" s="45" t="s">
        <v>44</v>
      </c>
      <c r="I391" s="114" t="n">
        <v>45677</v>
      </c>
      <c r="J391" s="45" t="s">
        <v>2444</v>
      </c>
    </row>
    <row r="392" customFormat="false" ht="13.5" hidden="false" customHeight="true" outlineLevel="0" collapsed="false">
      <c r="A392" s="25" t="s">
        <v>1938</v>
      </c>
      <c r="B392" s="25" t="s">
        <v>46</v>
      </c>
      <c r="C392" s="23" t="n">
        <v>0</v>
      </c>
      <c r="D392" s="23" t="n">
        <v>23970</v>
      </c>
      <c r="E392" s="25" t="s">
        <v>41</v>
      </c>
      <c r="F392" s="25" t="s">
        <v>1944</v>
      </c>
      <c r="G392" s="45" t="s">
        <v>43</v>
      </c>
      <c r="H392" s="45" t="s">
        <v>44</v>
      </c>
      <c r="I392" s="114" t="n">
        <v>45708</v>
      </c>
      <c r="J392" s="45" t="s">
        <v>2445</v>
      </c>
    </row>
    <row r="393" customFormat="false" ht="13.5" hidden="false" customHeight="true" outlineLevel="0" collapsed="false">
      <c r="A393" s="25" t="s">
        <v>1938</v>
      </c>
      <c r="B393" s="25" t="s">
        <v>46</v>
      </c>
      <c r="C393" s="23" t="n">
        <v>0</v>
      </c>
      <c r="D393" s="23" t="n">
        <v>23372.2</v>
      </c>
      <c r="E393" s="25" t="s">
        <v>41</v>
      </c>
      <c r="F393" s="25" t="s">
        <v>1944</v>
      </c>
      <c r="G393" s="45" t="s">
        <v>43</v>
      </c>
      <c r="H393" s="45" t="s">
        <v>44</v>
      </c>
      <c r="I393" s="114" t="n">
        <v>45677</v>
      </c>
      <c r="J393" s="45" t="s">
        <v>2446</v>
      </c>
    </row>
    <row r="394" customFormat="false" ht="13.5" hidden="false" customHeight="true" outlineLevel="0" collapsed="false">
      <c r="A394" s="25" t="s">
        <v>1938</v>
      </c>
      <c r="B394" s="25" t="s">
        <v>46</v>
      </c>
      <c r="C394" s="23" t="n">
        <v>0</v>
      </c>
      <c r="D394" s="23" t="n">
        <v>22580.42</v>
      </c>
      <c r="E394" s="25" t="s">
        <v>41</v>
      </c>
      <c r="F394" s="25" t="s">
        <v>1944</v>
      </c>
      <c r="G394" s="45" t="s">
        <v>43</v>
      </c>
      <c r="H394" s="45" t="s">
        <v>44</v>
      </c>
      <c r="I394" s="114" t="n">
        <v>45889</v>
      </c>
      <c r="J394" s="45" t="s">
        <v>2447</v>
      </c>
    </row>
    <row r="395" customFormat="false" ht="13.5" hidden="false" customHeight="true" outlineLevel="0" collapsed="false">
      <c r="A395" s="25" t="s">
        <v>1938</v>
      </c>
      <c r="B395" s="25" t="s">
        <v>46</v>
      </c>
      <c r="C395" s="23" t="n">
        <v>0</v>
      </c>
      <c r="D395" s="23" t="n">
        <v>19520.4</v>
      </c>
      <c r="E395" s="25" t="s">
        <v>41</v>
      </c>
      <c r="F395" s="25" t="s">
        <v>1944</v>
      </c>
      <c r="G395" s="45" t="s">
        <v>43</v>
      </c>
      <c r="H395" s="45" t="s">
        <v>44</v>
      </c>
      <c r="I395" s="114" t="n">
        <v>45677</v>
      </c>
      <c r="J395" s="45" t="s">
        <v>2448</v>
      </c>
    </row>
    <row r="396" customFormat="false" ht="13.5" hidden="false" customHeight="true" outlineLevel="0" collapsed="false">
      <c r="A396" s="25" t="s">
        <v>1938</v>
      </c>
      <c r="B396" s="25" t="s">
        <v>46</v>
      </c>
      <c r="C396" s="23" t="n">
        <v>0</v>
      </c>
      <c r="D396" s="23" t="n">
        <v>19352.75</v>
      </c>
      <c r="E396" s="25" t="s">
        <v>41</v>
      </c>
      <c r="F396" s="25" t="s">
        <v>1944</v>
      </c>
      <c r="G396" s="45" t="s">
        <v>43</v>
      </c>
      <c r="H396" s="45" t="s">
        <v>44</v>
      </c>
      <c r="I396" s="114" t="n">
        <v>45677</v>
      </c>
      <c r="J396" s="45" t="s">
        <v>2449</v>
      </c>
    </row>
    <row r="397" customFormat="false" ht="13.5" hidden="false" customHeight="true" outlineLevel="0" collapsed="false">
      <c r="A397" s="25" t="s">
        <v>1938</v>
      </c>
      <c r="B397" s="25" t="s">
        <v>46</v>
      </c>
      <c r="C397" s="23" t="n">
        <v>419290.31</v>
      </c>
      <c r="D397" s="23" t="n">
        <v>15990</v>
      </c>
      <c r="E397" s="25" t="s">
        <v>276</v>
      </c>
      <c r="F397" s="25" t="s">
        <v>1944</v>
      </c>
      <c r="G397" s="45" t="s">
        <v>2094</v>
      </c>
      <c r="H397" s="45" t="s">
        <v>44</v>
      </c>
      <c r="I397" s="114" t="n">
        <v>45708</v>
      </c>
      <c r="J397" s="45" t="s">
        <v>2450</v>
      </c>
    </row>
    <row r="398" customFormat="false" ht="13.5" hidden="false" customHeight="true" outlineLevel="0" collapsed="false">
      <c r="A398" s="25" t="s">
        <v>1938</v>
      </c>
      <c r="B398" s="25" t="s">
        <v>46</v>
      </c>
      <c r="C398" s="23" t="n">
        <v>0</v>
      </c>
      <c r="D398" s="23" t="n">
        <v>12385</v>
      </c>
      <c r="E398" s="25" t="s">
        <v>41</v>
      </c>
      <c r="F398" s="25" t="s">
        <v>1944</v>
      </c>
      <c r="G398" s="45" t="s">
        <v>43</v>
      </c>
      <c r="H398" s="45" t="s">
        <v>44</v>
      </c>
      <c r="I398" s="114" t="n">
        <v>45677</v>
      </c>
      <c r="J398" s="45" t="s">
        <v>2451</v>
      </c>
    </row>
    <row r="399" customFormat="false" ht="13.5" hidden="false" customHeight="true" outlineLevel="0" collapsed="false">
      <c r="A399" s="25" t="s">
        <v>1938</v>
      </c>
      <c r="B399" s="25" t="s">
        <v>46</v>
      </c>
      <c r="C399" s="23" t="n">
        <v>0</v>
      </c>
      <c r="D399" s="23" t="n">
        <v>11764.8</v>
      </c>
      <c r="E399" s="25" t="s">
        <v>41</v>
      </c>
      <c r="F399" s="25" t="s">
        <v>1944</v>
      </c>
      <c r="G399" s="45" t="s">
        <v>43</v>
      </c>
      <c r="H399" s="45" t="s">
        <v>44</v>
      </c>
      <c r="I399" s="114" t="n">
        <v>45797</v>
      </c>
      <c r="J399" s="45" t="s">
        <v>2452</v>
      </c>
    </row>
    <row r="400" customFormat="false" ht="13.5" hidden="false" customHeight="true" outlineLevel="0" collapsed="false">
      <c r="A400" s="25" t="s">
        <v>1938</v>
      </c>
      <c r="B400" s="25" t="s">
        <v>46</v>
      </c>
      <c r="C400" s="23" t="n">
        <v>0</v>
      </c>
      <c r="D400" s="23" t="n">
        <v>8000</v>
      </c>
      <c r="E400" s="25" t="s">
        <v>41</v>
      </c>
      <c r="F400" s="25" t="s">
        <v>1944</v>
      </c>
      <c r="G400" s="45" t="s">
        <v>43</v>
      </c>
      <c r="H400" s="45" t="s">
        <v>44</v>
      </c>
      <c r="I400" s="114" t="n">
        <v>45677</v>
      </c>
      <c r="J400" s="45" t="s">
        <v>2453</v>
      </c>
    </row>
    <row r="401" customFormat="false" ht="13.5" hidden="false" customHeight="true" outlineLevel="0" collapsed="false">
      <c r="A401" s="25" t="s">
        <v>1938</v>
      </c>
      <c r="B401" s="25" t="s">
        <v>46</v>
      </c>
      <c r="C401" s="23" t="n">
        <v>0</v>
      </c>
      <c r="D401" s="23" t="n">
        <v>6716</v>
      </c>
      <c r="E401" s="25" t="s">
        <v>41</v>
      </c>
      <c r="F401" s="25" t="s">
        <v>1944</v>
      </c>
      <c r="G401" s="45" t="s">
        <v>43</v>
      </c>
      <c r="H401" s="45" t="s">
        <v>44</v>
      </c>
      <c r="I401" s="114" t="n">
        <v>45677</v>
      </c>
      <c r="J401" s="45" t="s">
        <v>2454</v>
      </c>
    </row>
    <row r="402" customFormat="false" ht="13.5" hidden="false" customHeight="true" outlineLevel="0" collapsed="false">
      <c r="A402" s="25" t="s">
        <v>1938</v>
      </c>
      <c r="B402" s="25" t="s">
        <v>46</v>
      </c>
      <c r="C402" s="23" t="n">
        <v>260006.65</v>
      </c>
      <c r="D402" s="23" t="n">
        <v>5000</v>
      </c>
      <c r="E402" s="25" t="s">
        <v>276</v>
      </c>
      <c r="F402" s="25" t="s">
        <v>1944</v>
      </c>
      <c r="G402" s="45" t="s">
        <v>2094</v>
      </c>
      <c r="H402" s="45" t="s">
        <v>44</v>
      </c>
      <c r="I402" s="114" t="n">
        <v>45736</v>
      </c>
      <c r="J402" s="45" t="s">
        <v>2455</v>
      </c>
    </row>
    <row r="403" customFormat="false" ht="13.5" hidden="false" customHeight="true" outlineLevel="0" collapsed="false">
      <c r="A403" s="25" t="s">
        <v>1938</v>
      </c>
      <c r="B403" s="25" t="s">
        <v>46</v>
      </c>
      <c r="C403" s="23" t="n">
        <v>12389.01</v>
      </c>
      <c r="D403" s="23" t="n">
        <v>5000</v>
      </c>
      <c r="E403" s="25" t="s">
        <v>276</v>
      </c>
      <c r="F403" s="25" t="s">
        <v>1944</v>
      </c>
      <c r="G403" s="45" t="s">
        <v>2094</v>
      </c>
      <c r="H403" s="45" t="s">
        <v>44</v>
      </c>
      <c r="I403" s="114" t="n">
        <v>45736</v>
      </c>
      <c r="J403" s="45" t="s">
        <v>2456</v>
      </c>
    </row>
    <row r="404" customFormat="false" ht="13.5" hidden="false" customHeight="true" outlineLevel="0" collapsed="false">
      <c r="A404" s="25" t="s">
        <v>1938</v>
      </c>
      <c r="B404" s="25" t="s">
        <v>46</v>
      </c>
      <c r="C404" s="23" t="n">
        <v>0</v>
      </c>
      <c r="D404" s="23" t="n">
        <v>4478</v>
      </c>
      <c r="E404" s="25" t="s">
        <v>41</v>
      </c>
      <c r="F404" s="25" t="s">
        <v>1944</v>
      </c>
      <c r="G404" s="45" t="s">
        <v>43</v>
      </c>
      <c r="H404" s="45" t="s">
        <v>44</v>
      </c>
      <c r="I404" s="114" t="n">
        <v>45677</v>
      </c>
      <c r="J404" s="45" t="s">
        <v>2457</v>
      </c>
    </row>
    <row r="405" customFormat="false" ht="13.5" hidden="false" customHeight="true" outlineLevel="0" collapsed="false">
      <c r="A405" s="25" t="s">
        <v>1938</v>
      </c>
      <c r="B405" s="25" t="s">
        <v>46</v>
      </c>
      <c r="C405" s="23" t="n">
        <v>0</v>
      </c>
      <c r="D405" s="23" t="n">
        <v>3594.24</v>
      </c>
      <c r="E405" s="25" t="s">
        <v>41</v>
      </c>
      <c r="F405" s="25" t="s">
        <v>1944</v>
      </c>
      <c r="G405" s="45" t="s">
        <v>43</v>
      </c>
      <c r="H405" s="45" t="s">
        <v>44</v>
      </c>
      <c r="I405" s="114" t="n">
        <v>45677</v>
      </c>
      <c r="J405" s="45" t="s">
        <v>2458</v>
      </c>
    </row>
    <row r="406" customFormat="false" ht="13.5" hidden="false" customHeight="true" outlineLevel="0" collapsed="false">
      <c r="A406" s="25" t="s">
        <v>1938</v>
      </c>
      <c r="B406" s="25" t="s">
        <v>46</v>
      </c>
      <c r="C406" s="23" t="n">
        <v>0.2</v>
      </c>
      <c r="D406" s="23" t="n">
        <v>3283</v>
      </c>
      <c r="E406" s="25" t="s">
        <v>41</v>
      </c>
      <c r="F406" s="25" t="s">
        <v>1944</v>
      </c>
      <c r="G406" s="45" t="s">
        <v>43</v>
      </c>
      <c r="H406" s="45" t="s">
        <v>44</v>
      </c>
      <c r="I406" s="114" t="n">
        <v>45677</v>
      </c>
      <c r="J406" s="45" t="s">
        <v>2459</v>
      </c>
    </row>
    <row r="407" customFormat="false" ht="13.5" hidden="false" customHeight="true" outlineLevel="0" collapsed="false">
      <c r="A407" s="25" t="s">
        <v>1938</v>
      </c>
      <c r="B407" s="25" t="s">
        <v>46</v>
      </c>
      <c r="C407" s="23" t="n">
        <v>883980</v>
      </c>
      <c r="D407" s="23" t="n">
        <v>2000</v>
      </c>
      <c r="E407" s="25" t="s">
        <v>41</v>
      </c>
      <c r="F407" s="25" t="s">
        <v>1944</v>
      </c>
      <c r="G407" s="45" t="s">
        <v>43</v>
      </c>
      <c r="H407" s="45" t="s">
        <v>44</v>
      </c>
      <c r="I407" s="114" t="n">
        <v>45920</v>
      </c>
      <c r="J407" s="45" t="s">
        <v>2460</v>
      </c>
    </row>
    <row r="408" customFormat="false" ht="13.5" hidden="false" customHeight="true" outlineLevel="0" collapsed="false">
      <c r="A408" s="25" t="s">
        <v>1938</v>
      </c>
      <c r="B408" s="25" t="s">
        <v>46</v>
      </c>
      <c r="C408" s="23" t="n">
        <v>0</v>
      </c>
      <c r="D408" s="23" t="n">
        <v>539.99</v>
      </c>
      <c r="E408" s="25" t="s">
        <v>41</v>
      </c>
      <c r="F408" s="25" t="s">
        <v>1944</v>
      </c>
      <c r="G408" s="45" t="s">
        <v>43</v>
      </c>
      <c r="H408" s="45" t="s">
        <v>44</v>
      </c>
      <c r="I408" s="114" t="n">
        <v>45677</v>
      </c>
      <c r="J408" s="45" t="s">
        <v>2461</v>
      </c>
    </row>
    <row r="409" customFormat="false" ht="13.5" hidden="false" customHeight="true" outlineLevel="0" collapsed="false">
      <c r="A409" s="25" t="s">
        <v>1938</v>
      </c>
      <c r="B409" s="25" t="s">
        <v>46</v>
      </c>
      <c r="C409" s="23" t="n">
        <v>2541935.32</v>
      </c>
      <c r="D409" s="23" t="n">
        <v>0</v>
      </c>
      <c r="E409" s="25" t="s">
        <v>276</v>
      </c>
      <c r="F409" s="25" t="s">
        <v>1944</v>
      </c>
      <c r="G409" s="45" t="s">
        <v>43</v>
      </c>
      <c r="H409" s="45" t="s">
        <v>470</v>
      </c>
      <c r="I409" s="114" t="n">
        <v>45708</v>
      </c>
      <c r="J409" s="45" t="s">
        <v>2462</v>
      </c>
    </row>
    <row r="410" customFormat="false" ht="13.5" hidden="false" customHeight="true" outlineLevel="0" collapsed="false">
      <c r="A410" s="25" t="s">
        <v>1938</v>
      </c>
      <c r="B410" s="25" t="s">
        <v>46</v>
      </c>
      <c r="C410" s="23" t="n">
        <v>1031999</v>
      </c>
      <c r="D410" s="23" t="n">
        <v>0</v>
      </c>
      <c r="E410" s="25" t="s">
        <v>41</v>
      </c>
      <c r="F410" s="25" t="s">
        <v>1944</v>
      </c>
      <c r="G410" s="45" t="s">
        <v>43</v>
      </c>
      <c r="H410" s="45" t="s">
        <v>44</v>
      </c>
      <c r="I410" s="114" t="n">
        <v>45920</v>
      </c>
      <c r="J410" s="45" t="s">
        <v>2463</v>
      </c>
    </row>
    <row r="411" customFormat="false" ht="13.5" hidden="false" customHeight="true" outlineLevel="0" collapsed="false">
      <c r="A411" s="25" t="s">
        <v>1938</v>
      </c>
      <c r="B411" s="25" t="s">
        <v>46</v>
      </c>
      <c r="C411" s="23" t="n">
        <v>94499</v>
      </c>
      <c r="D411" s="23" t="n">
        <v>0</v>
      </c>
      <c r="E411" s="25" t="s">
        <v>276</v>
      </c>
      <c r="F411" s="25" t="s">
        <v>1944</v>
      </c>
      <c r="G411" s="45" t="s">
        <v>43</v>
      </c>
      <c r="H411" s="45" t="s">
        <v>44</v>
      </c>
      <c r="I411" s="114" t="n">
        <v>45920</v>
      </c>
      <c r="J411" s="45" t="s">
        <v>2464</v>
      </c>
    </row>
    <row r="412" customFormat="false" ht="13.5" hidden="false" customHeight="true" outlineLevel="0" collapsed="false">
      <c r="A412" s="25" t="s">
        <v>1938</v>
      </c>
      <c r="B412" s="25" t="s">
        <v>46</v>
      </c>
      <c r="C412" s="23" t="n">
        <v>38400</v>
      </c>
      <c r="D412" s="23" t="n">
        <v>0</v>
      </c>
      <c r="E412" s="25" t="s">
        <v>41</v>
      </c>
      <c r="F412" s="25" t="s">
        <v>1944</v>
      </c>
      <c r="G412" s="45" t="s">
        <v>43</v>
      </c>
      <c r="H412" s="45" t="s">
        <v>44</v>
      </c>
      <c r="I412" s="114" t="n">
        <v>45689</v>
      </c>
      <c r="J412" s="45" t="s">
        <v>2465</v>
      </c>
    </row>
    <row r="413" customFormat="false" ht="13.5" hidden="false" customHeight="true" outlineLevel="0" collapsed="false">
      <c r="A413" s="25" t="s">
        <v>1938</v>
      </c>
      <c r="B413" s="25" t="s">
        <v>46</v>
      </c>
      <c r="C413" s="23" t="n">
        <v>14576.6</v>
      </c>
      <c r="D413" s="23" t="n">
        <v>0</v>
      </c>
      <c r="E413" s="25" t="s">
        <v>41</v>
      </c>
      <c r="F413" s="25" t="s">
        <v>1944</v>
      </c>
      <c r="G413" s="45" t="s">
        <v>43</v>
      </c>
      <c r="H413" s="45" t="s">
        <v>44</v>
      </c>
      <c r="I413" s="114" t="n">
        <v>45858</v>
      </c>
      <c r="J413" s="45" t="s">
        <v>2466</v>
      </c>
    </row>
    <row r="414" customFormat="false" ht="13.5" hidden="false" customHeight="true" outlineLevel="0" collapsed="false">
      <c r="A414" s="25" t="s">
        <v>1938</v>
      </c>
      <c r="B414" s="25" t="s">
        <v>46</v>
      </c>
      <c r="C414" s="23" t="n">
        <v>7499</v>
      </c>
      <c r="D414" s="23" t="n">
        <v>0</v>
      </c>
      <c r="E414" s="25" t="s">
        <v>41</v>
      </c>
      <c r="F414" s="25" t="s">
        <v>1944</v>
      </c>
      <c r="G414" s="45" t="s">
        <v>43</v>
      </c>
      <c r="H414" s="45" t="s">
        <v>44</v>
      </c>
      <c r="I414" s="114" t="n">
        <v>45858</v>
      </c>
      <c r="J414" s="45" t="s">
        <v>2467</v>
      </c>
    </row>
    <row r="415" customFormat="false" ht="13.5" hidden="false" customHeight="true" outlineLevel="0" collapsed="false">
      <c r="A415" s="25" t="s">
        <v>1938</v>
      </c>
      <c r="B415" s="25" t="s">
        <v>46</v>
      </c>
      <c r="C415" s="23" t="n">
        <v>5899</v>
      </c>
      <c r="D415" s="23" t="n">
        <v>0</v>
      </c>
      <c r="E415" s="25" t="s">
        <v>41</v>
      </c>
      <c r="F415" s="25" t="s">
        <v>1944</v>
      </c>
      <c r="G415" s="45" t="s">
        <v>43</v>
      </c>
      <c r="H415" s="45" t="s">
        <v>44</v>
      </c>
      <c r="I415" s="114" t="n">
        <v>45858</v>
      </c>
      <c r="J415" s="45" t="s">
        <v>2468</v>
      </c>
    </row>
    <row r="416" customFormat="false" ht="13.5" hidden="false" customHeight="true" outlineLevel="0" collapsed="false">
      <c r="A416" s="25" t="s">
        <v>1938</v>
      </c>
      <c r="B416" s="25" t="s">
        <v>46</v>
      </c>
      <c r="C416" s="23" t="n">
        <v>3599</v>
      </c>
      <c r="D416" s="23" t="n">
        <v>0</v>
      </c>
      <c r="E416" s="25" t="s">
        <v>41</v>
      </c>
      <c r="F416" s="25" t="s">
        <v>1944</v>
      </c>
      <c r="G416" s="45" t="s">
        <v>43</v>
      </c>
      <c r="H416" s="45" t="s">
        <v>44</v>
      </c>
      <c r="I416" s="114" t="n">
        <v>45858</v>
      </c>
      <c r="J416" s="45" t="s">
        <v>2469</v>
      </c>
    </row>
    <row r="417" customFormat="false" ht="13.5" hidden="false" customHeight="true" outlineLevel="0" collapsed="false">
      <c r="A417" s="25" t="s">
        <v>1938</v>
      </c>
      <c r="B417" s="25" t="s">
        <v>46</v>
      </c>
      <c r="C417" s="23" t="n">
        <v>3359</v>
      </c>
      <c r="D417" s="23" t="n">
        <v>0</v>
      </c>
      <c r="E417" s="25" t="s">
        <v>41</v>
      </c>
      <c r="F417" s="25" t="s">
        <v>1944</v>
      </c>
      <c r="G417" s="45" t="s">
        <v>43</v>
      </c>
      <c r="H417" s="45" t="s">
        <v>44</v>
      </c>
      <c r="I417" s="114" t="n">
        <v>45858</v>
      </c>
      <c r="J417" s="45" t="s">
        <v>2470</v>
      </c>
    </row>
    <row r="418" customFormat="false" ht="13.5" hidden="false" customHeight="true" outlineLevel="0" collapsed="false">
      <c r="A418" s="25" t="s">
        <v>1938</v>
      </c>
      <c r="B418" s="25" t="s">
        <v>46</v>
      </c>
      <c r="C418" s="23" t="n">
        <v>1151</v>
      </c>
      <c r="D418" s="23" t="n">
        <v>0</v>
      </c>
      <c r="E418" s="25" t="s">
        <v>41</v>
      </c>
      <c r="F418" s="25" t="s">
        <v>1944</v>
      </c>
      <c r="G418" s="45" t="s">
        <v>43</v>
      </c>
      <c r="H418" s="45" t="s">
        <v>44</v>
      </c>
      <c r="I418" s="114" t="n">
        <v>45828</v>
      </c>
      <c r="J418" s="45" t="s">
        <v>2471</v>
      </c>
    </row>
    <row r="419" customFormat="false" ht="13.5" hidden="false" customHeight="true" outlineLevel="0" collapsed="false">
      <c r="A419" s="25" t="s">
        <v>1938</v>
      </c>
      <c r="B419" s="25" t="s">
        <v>46</v>
      </c>
      <c r="C419" s="23" t="n">
        <v>999</v>
      </c>
      <c r="D419" s="23" t="n">
        <v>0</v>
      </c>
      <c r="E419" s="25" t="s">
        <v>41</v>
      </c>
      <c r="F419" s="25" t="s">
        <v>1944</v>
      </c>
      <c r="G419" s="45" t="s">
        <v>43</v>
      </c>
      <c r="H419" s="45" t="s">
        <v>44</v>
      </c>
      <c r="I419" s="114" t="n">
        <v>45828</v>
      </c>
      <c r="J419" s="45" t="s">
        <v>2472</v>
      </c>
    </row>
    <row r="420" customFormat="false" ht="13.5" hidden="false" customHeight="true" outlineLevel="0" collapsed="false">
      <c r="A420" s="25" t="s">
        <v>2031</v>
      </c>
      <c r="B420" s="25" t="s">
        <v>31</v>
      </c>
      <c r="C420" s="23" t="n">
        <v>0</v>
      </c>
      <c r="D420" s="23" t="n">
        <v>108000</v>
      </c>
      <c r="E420" s="25" t="s">
        <v>41</v>
      </c>
      <c r="F420" s="25" t="s">
        <v>2038</v>
      </c>
      <c r="G420" s="45" t="s">
        <v>43</v>
      </c>
      <c r="H420" s="45" t="s">
        <v>44</v>
      </c>
      <c r="I420" s="114" t="n">
        <v>45677</v>
      </c>
      <c r="J420" s="45" t="s">
        <v>2473</v>
      </c>
    </row>
    <row r="421" customFormat="false" ht="13.5" hidden="false" customHeight="true" outlineLevel="0" collapsed="false">
      <c r="A421" s="25" t="s">
        <v>2031</v>
      </c>
      <c r="B421" s="25" t="s">
        <v>144</v>
      </c>
      <c r="C421" s="23" t="n">
        <v>7000</v>
      </c>
      <c r="D421" s="23" t="n">
        <v>3000</v>
      </c>
      <c r="E421" s="25" t="s">
        <v>41</v>
      </c>
      <c r="F421" s="25" t="s">
        <v>2038</v>
      </c>
      <c r="G421" s="45" t="s">
        <v>43</v>
      </c>
      <c r="H421" s="45" t="s">
        <v>44</v>
      </c>
      <c r="I421" s="114" t="n">
        <v>45736</v>
      </c>
      <c r="J421" s="45" t="s">
        <v>2474</v>
      </c>
    </row>
    <row r="422" customFormat="false" ht="13.5" hidden="false" customHeight="true" outlineLevel="0" collapsed="false">
      <c r="A422" s="25" t="s">
        <v>2043</v>
      </c>
      <c r="B422" s="25" t="s">
        <v>163</v>
      </c>
      <c r="C422" s="23" t="n">
        <v>0</v>
      </c>
      <c r="D422" s="23" t="n">
        <v>38657.5</v>
      </c>
      <c r="E422" s="25" t="s">
        <v>41</v>
      </c>
      <c r="F422" s="25" t="s">
        <v>2047</v>
      </c>
      <c r="G422" s="45" t="s">
        <v>43</v>
      </c>
      <c r="H422" s="45" t="s">
        <v>44</v>
      </c>
      <c r="I422" s="114" t="n">
        <v>45677</v>
      </c>
      <c r="J422" s="45" t="s">
        <v>2475</v>
      </c>
    </row>
    <row r="423" customFormat="false" ht="13.5" hidden="false" customHeight="true" outlineLevel="0" collapsed="false">
      <c r="A423" s="25" t="s">
        <v>2048</v>
      </c>
      <c r="B423" s="25" t="s">
        <v>179</v>
      </c>
      <c r="C423" s="23" t="n">
        <v>0</v>
      </c>
      <c r="D423" s="23" t="n">
        <v>19000</v>
      </c>
      <c r="E423" s="25" t="s">
        <v>41</v>
      </c>
      <c r="F423" s="25" t="s">
        <v>2050</v>
      </c>
      <c r="G423" s="45" t="s">
        <v>43</v>
      </c>
      <c r="H423" s="45" t="s">
        <v>44</v>
      </c>
      <c r="I423" s="114" t="n">
        <v>45677</v>
      </c>
      <c r="J423" s="45" t="s">
        <v>2476</v>
      </c>
    </row>
    <row r="424" customFormat="false" ht="13.5" hidden="false" customHeight="true" outlineLevel="0" collapsed="false">
      <c r="A424" s="25" t="s">
        <v>2498</v>
      </c>
      <c r="C424" s="115" t="n">
        <f aca="false">SUBTOTAL(109,_XDocTexto1[Valor de Demanda])</f>
        <v>88622709.6826</v>
      </c>
      <c r="D424" s="115" t="n">
        <f aca="false">SUBTOTAL(109,_XDocTexto1[Valor Final])</f>
        <v>64565893.9979</v>
      </c>
      <c r="G424" s="45"/>
      <c r="H424" s="45"/>
      <c r="I424" s="45"/>
      <c r="J424" s="45" t="n">
        <f aca="false">SUBTOTAL(103,_XDocTexto1[ID])</f>
        <v>421</v>
      </c>
    </row>
  </sheetData>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204"/>
  <sheetViews>
    <sheetView showFormulas="false" showGridLines="true" showRowColHeaders="true" showZeros="true" rightToLeft="false" tabSelected="true" showOutlineSymbols="true" defaultGridColor="true" view="normal" topLeftCell="A1" colorId="64" zoomScale="180" zoomScaleNormal="180" zoomScalePageLayoutView="100" workbookViewId="0">
      <selection pane="topLeft" activeCell="C29" activeCellId="0" sqref="C29"/>
    </sheetView>
  </sheetViews>
  <sheetFormatPr defaultColWidth="15.65234375" defaultRowHeight="13.5" zeroHeight="false" outlineLevelRow="0" outlineLevelCol="0"/>
  <cols>
    <col collapsed="false" customWidth="false" hidden="false" outlineLevel="0" max="1" min="1" style="25" width="15.63"/>
    <col collapsed="false" customWidth="true" hidden="false" outlineLevel="0" max="2" min="2" style="25" width="62.85"/>
    <col collapsed="false" customWidth="false" hidden="false" outlineLevel="0" max="1024" min="3" style="25" width="15.63"/>
  </cols>
  <sheetData>
    <row r="1" customFormat="false" ht="13.5" hidden="false" customHeight="true" outlineLevel="0" collapsed="false">
      <c r="A1" s="113" t="n">
        <f aca="false">763.1-SUM(B1:H1)</f>
        <v>47</v>
      </c>
      <c r="B1" s="113" t="n">
        <v>716.1</v>
      </c>
    </row>
    <row r="2" customFormat="false" ht="13.5" hidden="false" customHeight="true" outlineLevel="0" collapsed="false">
      <c r="A2" s="25" t="s">
        <v>12</v>
      </c>
      <c r="B2" s="25" t="s">
        <v>2499</v>
      </c>
    </row>
    <row r="3" customFormat="false" ht="13.5" hidden="false" customHeight="true" outlineLevel="0" collapsed="false">
      <c r="A3" s="25" t="s">
        <v>30</v>
      </c>
      <c r="B3" s="25" t="s">
        <v>2500</v>
      </c>
    </row>
    <row r="4" customFormat="false" ht="13.5" hidden="false" customHeight="true" outlineLevel="0" collapsed="false">
      <c r="A4" s="25" t="s">
        <v>45</v>
      </c>
      <c r="B4" s="25" t="s">
        <v>2501</v>
      </c>
    </row>
    <row r="5" customFormat="false" ht="13.5" hidden="false" customHeight="true" outlineLevel="0" collapsed="false">
      <c r="A5" s="25" t="s">
        <v>53</v>
      </c>
      <c r="B5" s="25" t="s">
        <v>2502</v>
      </c>
    </row>
    <row r="6" customFormat="false" ht="13.5" hidden="false" customHeight="true" outlineLevel="0" collapsed="false">
      <c r="A6" s="25" t="s">
        <v>67</v>
      </c>
      <c r="B6" s="25" t="s">
        <v>2503</v>
      </c>
    </row>
    <row r="7" customFormat="false" ht="13.5" hidden="false" customHeight="true" outlineLevel="0" collapsed="false">
      <c r="A7" s="25" t="s">
        <v>80</v>
      </c>
      <c r="B7" s="25" t="s">
        <v>2504</v>
      </c>
    </row>
    <row r="8" customFormat="false" ht="13.5" hidden="false" customHeight="true" outlineLevel="0" collapsed="false">
      <c r="A8" s="25" t="s">
        <v>89</v>
      </c>
      <c r="B8" s="25" t="s">
        <v>2505</v>
      </c>
    </row>
    <row r="9" customFormat="false" ht="13.5" hidden="false" customHeight="true" outlineLevel="0" collapsed="false">
      <c r="A9" s="25" t="s">
        <v>96</v>
      </c>
      <c r="B9" s="25" t="s">
        <v>2506</v>
      </c>
    </row>
    <row r="10" customFormat="false" ht="13.5" hidden="false" customHeight="true" outlineLevel="0" collapsed="false">
      <c r="A10" s="25" t="s">
        <v>106</v>
      </c>
      <c r="B10" s="25" t="s">
        <v>2507</v>
      </c>
    </row>
    <row r="11" customFormat="false" ht="13.5" hidden="false" customHeight="true" outlineLevel="0" collapsed="false">
      <c r="A11" s="25" t="s">
        <v>113</v>
      </c>
      <c r="B11" s="25" t="s">
        <v>2508</v>
      </c>
    </row>
    <row r="12" customFormat="false" ht="13.5" hidden="false" customHeight="true" outlineLevel="0" collapsed="false">
      <c r="A12" s="25" t="s">
        <v>119</v>
      </c>
      <c r="B12" s="25" t="s">
        <v>2509</v>
      </c>
    </row>
    <row r="13" customFormat="false" ht="13.5" hidden="false" customHeight="true" outlineLevel="0" collapsed="false">
      <c r="A13" s="25" t="s">
        <v>125</v>
      </c>
      <c r="B13" s="25" t="s">
        <v>2510</v>
      </c>
    </row>
    <row r="14" customFormat="false" ht="13.5" hidden="false" customHeight="true" outlineLevel="0" collapsed="false">
      <c r="A14" s="25" t="s">
        <v>131</v>
      </c>
      <c r="B14" s="25" t="s">
        <v>2511</v>
      </c>
    </row>
    <row r="15" customFormat="false" ht="13.5" hidden="false" customHeight="true" outlineLevel="0" collapsed="false">
      <c r="A15" s="25" t="s">
        <v>137</v>
      </c>
      <c r="B15" s="25" t="s">
        <v>2512</v>
      </c>
    </row>
    <row r="16" customFormat="false" ht="13.5" hidden="false" customHeight="true" outlineLevel="0" collapsed="false">
      <c r="A16" s="25" t="s">
        <v>143</v>
      </c>
      <c r="B16" s="25" t="s">
        <v>2513</v>
      </c>
    </row>
    <row r="17" customFormat="false" ht="13.5" hidden="false" customHeight="true" outlineLevel="0" collapsed="false">
      <c r="A17" s="25" t="s">
        <v>151</v>
      </c>
      <c r="B17" s="25" t="s">
        <v>2514</v>
      </c>
    </row>
    <row r="18" customFormat="false" ht="13.5" hidden="false" customHeight="true" outlineLevel="0" collapsed="false">
      <c r="A18" s="25" t="s">
        <v>158</v>
      </c>
      <c r="B18" s="25" t="s">
        <v>2515</v>
      </c>
    </row>
    <row r="19" customFormat="false" ht="13.5" hidden="false" customHeight="true" outlineLevel="0" collapsed="false">
      <c r="A19" s="25" t="s">
        <v>162</v>
      </c>
      <c r="B19" s="25" t="s">
        <v>2516</v>
      </c>
    </row>
    <row r="20" customFormat="false" ht="13.5" hidden="false" customHeight="true" outlineLevel="0" collapsed="false">
      <c r="A20" s="25" t="s">
        <v>178</v>
      </c>
      <c r="B20" s="25" t="s">
        <v>2517</v>
      </c>
    </row>
    <row r="21" customFormat="false" ht="13.5" hidden="false" customHeight="true" outlineLevel="0" collapsed="false">
      <c r="A21" s="25" t="s">
        <v>185</v>
      </c>
      <c r="B21" s="25" t="s">
        <v>2518</v>
      </c>
    </row>
    <row r="22" customFormat="false" ht="13.5" hidden="false" customHeight="true" outlineLevel="0" collapsed="false">
      <c r="A22" s="25" t="s">
        <v>193</v>
      </c>
      <c r="B22" s="25" t="s">
        <v>2519</v>
      </c>
    </row>
    <row r="23" customFormat="false" ht="13.5" hidden="false" customHeight="true" outlineLevel="0" collapsed="false">
      <c r="A23" s="25" t="s">
        <v>207</v>
      </c>
      <c r="B23" s="25" t="s">
        <v>2520</v>
      </c>
    </row>
    <row r="24" customFormat="false" ht="13.5" hidden="false" customHeight="true" outlineLevel="0" collapsed="false">
      <c r="A24" s="25" t="s">
        <v>219</v>
      </c>
      <c r="B24" s="25" t="s">
        <v>2521</v>
      </c>
    </row>
    <row r="25" customFormat="false" ht="13.5" hidden="false" customHeight="true" outlineLevel="0" collapsed="false">
      <c r="A25" s="25" t="s">
        <v>227</v>
      </c>
      <c r="B25" s="25" t="s">
        <v>2522</v>
      </c>
    </row>
    <row r="26" customFormat="false" ht="13.5" hidden="false" customHeight="true" outlineLevel="0" collapsed="false">
      <c r="A26" s="25" t="s">
        <v>234</v>
      </c>
      <c r="B26" s="25" t="s">
        <v>2523</v>
      </c>
    </row>
    <row r="27" customFormat="false" ht="13.5" hidden="false" customHeight="true" outlineLevel="0" collapsed="false">
      <c r="A27" s="25" t="s">
        <v>240</v>
      </c>
      <c r="B27" s="25" t="s">
        <v>2524</v>
      </c>
    </row>
    <row r="28" customFormat="false" ht="13.5" hidden="false" customHeight="true" outlineLevel="0" collapsed="false">
      <c r="A28" s="25" t="s">
        <v>247</v>
      </c>
      <c r="B28" s="25" t="s">
        <v>2525</v>
      </c>
    </row>
    <row r="29" customFormat="false" ht="13.5" hidden="false" customHeight="true" outlineLevel="0" collapsed="false">
      <c r="A29" s="25" t="s">
        <v>254</v>
      </c>
      <c r="B29" s="25" t="s">
        <v>2526</v>
      </c>
    </row>
    <row r="30" customFormat="false" ht="13.5" hidden="false" customHeight="true" outlineLevel="0" collapsed="false">
      <c r="A30" s="25" t="s">
        <v>260</v>
      </c>
      <c r="B30" s="25" t="s">
        <v>2527</v>
      </c>
    </row>
    <row r="31" customFormat="false" ht="13.5" hidden="false" customHeight="true" outlineLevel="0" collapsed="false">
      <c r="A31" s="25" t="s">
        <v>272</v>
      </c>
      <c r="B31" s="25" t="s">
        <v>2528</v>
      </c>
    </row>
    <row r="32" customFormat="false" ht="13.5" hidden="false" customHeight="true" outlineLevel="0" collapsed="false">
      <c r="A32" s="25" t="s">
        <v>283</v>
      </c>
      <c r="B32" s="25" t="s">
        <v>2529</v>
      </c>
    </row>
    <row r="33" customFormat="false" ht="13.5" hidden="false" customHeight="true" outlineLevel="0" collapsed="false">
      <c r="A33" s="25" t="s">
        <v>343</v>
      </c>
      <c r="B33" s="25" t="s">
        <v>2530</v>
      </c>
    </row>
    <row r="34" customFormat="false" ht="13.5" hidden="false" customHeight="true" outlineLevel="0" collapsed="false">
      <c r="A34" s="25" t="s">
        <v>351</v>
      </c>
      <c r="B34" s="25" t="s">
        <v>2531</v>
      </c>
    </row>
    <row r="35" customFormat="false" ht="13.5" hidden="false" customHeight="true" outlineLevel="0" collapsed="false">
      <c r="A35" s="25" t="s">
        <v>360</v>
      </c>
      <c r="B35" s="25" t="s">
        <v>2532</v>
      </c>
    </row>
    <row r="36" customFormat="false" ht="13.5" hidden="false" customHeight="true" outlineLevel="0" collapsed="false">
      <c r="A36" s="25" t="s">
        <v>367</v>
      </c>
      <c r="B36" s="25" t="s">
        <v>2533</v>
      </c>
    </row>
    <row r="37" customFormat="false" ht="13.5" hidden="false" customHeight="true" outlineLevel="0" collapsed="false">
      <c r="A37" s="25" t="s">
        <v>376</v>
      </c>
      <c r="B37" s="25" t="s">
        <v>2534</v>
      </c>
    </row>
    <row r="38" customFormat="false" ht="13.5" hidden="false" customHeight="true" outlineLevel="0" collapsed="false">
      <c r="A38" s="25" t="s">
        <v>379</v>
      </c>
      <c r="B38" s="25" t="s">
        <v>2535</v>
      </c>
    </row>
    <row r="39" customFormat="false" ht="13.5" hidden="false" customHeight="true" outlineLevel="0" collapsed="false">
      <c r="A39" s="25" t="s">
        <v>387</v>
      </c>
      <c r="B39" s="25" t="s">
        <v>2536</v>
      </c>
    </row>
    <row r="40" customFormat="false" ht="13.5" hidden="false" customHeight="true" outlineLevel="0" collapsed="false">
      <c r="A40" s="25" t="s">
        <v>394</v>
      </c>
      <c r="B40" s="25" t="s">
        <v>2537</v>
      </c>
    </row>
    <row r="41" customFormat="false" ht="13.5" hidden="false" customHeight="true" outlineLevel="0" collapsed="false">
      <c r="A41" s="25" t="s">
        <v>399</v>
      </c>
      <c r="B41" s="25" t="s">
        <v>2538</v>
      </c>
    </row>
    <row r="42" customFormat="false" ht="13.5" hidden="false" customHeight="true" outlineLevel="0" collapsed="false">
      <c r="A42" s="25" t="s">
        <v>407</v>
      </c>
      <c r="B42" s="25" t="s">
        <v>2539</v>
      </c>
    </row>
    <row r="43" customFormat="false" ht="13.5" hidden="false" customHeight="true" outlineLevel="0" collapsed="false">
      <c r="A43" s="25" t="s">
        <v>414</v>
      </c>
      <c r="B43" s="25" t="s">
        <v>2540</v>
      </c>
    </row>
    <row r="44" customFormat="false" ht="13.5" hidden="false" customHeight="true" outlineLevel="0" collapsed="false">
      <c r="A44" s="25" t="s">
        <v>421</v>
      </c>
      <c r="B44" s="25" t="s">
        <v>2541</v>
      </c>
    </row>
    <row r="45" customFormat="false" ht="13.5" hidden="false" customHeight="true" outlineLevel="0" collapsed="false">
      <c r="A45" s="25" t="s">
        <v>428</v>
      </c>
      <c r="B45" s="25" t="s">
        <v>2542</v>
      </c>
    </row>
    <row r="46" customFormat="false" ht="13.5" hidden="false" customHeight="true" outlineLevel="0" collapsed="false">
      <c r="A46" s="25" t="s">
        <v>434</v>
      </c>
      <c r="B46" s="25" t="s">
        <v>2543</v>
      </c>
    </row>
    <row r="47" customFormat="false" ht="13.5" hidden="false" customHeight="true" outlineLevel="0" collapsed="false">
      <c r="A47" s="25" t="s">
        <v>441</v>
      </c>
      <c r="B47" s="25" t="s">
        <v>2544</v>
      </c>
    </row>
    <row r="48" customFormat="false" ht="13.5" hidden="false" customHeight="true" outlineLevel="0" collapsed="false">
      <c r="A48" s="25" t="s">
        <v>448</v>
      </c>
      <c r="B48" s="25" t="s">
        <v>2545</v>
      </c>
    </row>
    <row r="49" customFormat="false" ht="13.5" hidden="false" customHeight="true" outlineLevel="0" collapsed="false">
      <c r="A49" s="25" t="s">
        <v>452</v>
      </c>
      <c r="B49" s="25" t="s">
        <v>2546</v>
      </c>
    </row>
    <row r="50" customFormat="false" ht="13.5" hidden="false" customHeight="true" outlineLevel="0" collapsed="false">
      <c r="A50" s="25" t="s">
        <v>458</v>
      </c>
      <c r="B50" s="25" t="s">
        <v>2547</v>
      </c>
    </row>
    <row r="51" customFormat="false" ht="13.5" hidden="false" customHeight="true" outlineLevel="0" collapsed="false">
      <c r="A51" s="25" t="s">
        <v>463</v>
      </c>
      <c r="B51" s="25" t="s">
        <v>2548</v>
      </c>
    </row>
    <row r="52" customFormat="false" ht="13.5" hidden="false" customHeight="true" outlineLevel="0" collapsed="false">
      <c r="A52" s="25" t="s">
        <v>471</v>
      </c>
      <c r="B52" s="25" t="s">
        <v>2549</v>
      </c>
    </row>
    <row r="53" customFormat="false" ht="13.5" hidden="false" customHeight="true" outlineLevel="0" collapsed="false">
      <c r="A53" s="25" t="s">
        <v>477</v>
      </c>
      <c r="B53" s="25" t="s">
        <v>2550</v>
      </c>
    </row>
    <row r="54" customFormat="false" ht="13.5" hidden="false" customHeight="true" outlineLevel="0" collapsed="false">
      <c r="A54" s="25" t="s">
        <v>483</v>
      </c>
      <c r="B54" s="25" t="s">
        <v>2551</v>
      </c>
    </row>
    <row r="55" customFormat="false" ht="13.5" hidden="false" customHeight="true" outlineLevel="0" collapsed="false">
      <c r="A55" s="25" t="s">
        <v>488</v>
      </c>
      <c r="B55" s="25" t="s">
        <v>2552</v>
      </c>
    </row>
    <row r="56" customFormat="false" ht="13.5" hidden="false" customHeight="true" outlineLevel="0" collapsed="false">
      <c r="A56" s="25" t="s">
        <v>498</v>
      </c>
      <c r="B56" s="25" t="s">
        <v>2553</v>
      </c>
    </row>
    <row r="57" customFormat="false" ht="13.5" hidden="false" customHeight="true" outlineLevel="0" collapsed="false">
      <c r="A57" s="25" t="s">
        <v>505</v>
      </c>
      <c r="B57" s="25" t="s">
        <v>2554</v>
      </c>
    </row>
    <row r="58" customFormat="false" ht="13.5" hidden="false" customHeight="true" outlineLevel="0" collapsed="false">
      <c r="A58" s="25" t="s">
        <v>518</v>
      </c>
      <c r="B58" s="25" t="s">
        <v>2555</v>
      </c>
    </row>
    <row r="59" customFormat="false" ht="13.5" hidden="false" customHeight="true" outlineLevel="0" collapsed="false">
      <c r="A59" s="25" t="s">
        <v>526</v>
      </c>
      <c r="B59" s="25" t="s">
        <v>2556</v>
      </c>
    </row>
    <row r="60" customFormat="false" ht="13.5" hidden="false" customHeight="true" outlineLevel="0" collapsed="false">
      <c r="A60" s="25" t="s">
        <v>532</v>
      </c>
      <c r="B60" s="25" t="s">
        <v>2557</v>
      </c>
    </row>
    <row r="61" customFormat="false" ht="13.5" hidden="false" customHeight="true" outlineLevel="0" collapsed="false">
      <c r="A61" s="25" t="s">
        <v>539</v>
      </c>
      <c r="B61" s="25" t="s">
        <v>2558</v>
      </c>
    </row>
    <row r="62" customFormat="false" ht="13.5" hidden="false" customHeight="true" outlineLevel="0" collapsed="false">
      <c r="A62" s="25" t="s">
        <v>548</v>
      </c>
      <c r="B62" s="25" t="s">
        <v>2559</v>
      </c>
    </row>
    <row r="63" customFormat="false" ht="13.5" hidden="false" customHeight="true" outlineLevel="0" collapsed="false">
      <c r="A63" s="25" t="s">
        <v>555</v>
      </c>
      <c r="B63" s="25" t="s">
        <v>2560</v>
      </c>
    </row>
    <row r="64" customFormat="false" ht="13.5" hidden="false" customHeight="true" outlineLevel="0" collapsed="false">
      <c r="A64" s="25" t="s">
        <v>565</v>
      </c>
      <c r="B64" s="25" t="s">
        <v>2561</v>
      </c>
    </row>
    <row r="65" customFormat="false" ht="13.5" hidden="false" customHeight="true" outlineLevel="0" collapsed="false">
      <c r="A65" s="25" t="s">
        <v>571</v>
      </c>
      <c r="B65" s="25" t="s">
        <v>2562</v>
      </c>
    </row>
    <row r="66" customFormat="false" ht="13.5" hidden="false" customHeight="true" outlineLevel="0" collapsed="false">
      <c r="A66" s="25" t="s">
        <v>578</v>
      </c>
      <c r="B66" s="25" t="s">
        <v>2563</v>
      </c>
    </row>
    <row r="67" customFormat="false" ht="13.5" hidden="false" customHeight="true" outlineLevel="0" collapsed="false">
      <c r="A67" s="25" t="s">
        <v>584</v>
      </c>
      <c r="B67" s="25" t="s">
        <v>2564</v>
      </c>
    </row>
    <row r="68" customFormat="false" ht="13.5" hidden="false" customHeight="true" outlineLevel="0" collapsed="false">
      <c r="A68" s="25" t="s">
        <v>590</v>
      </c>
      <c r="B68" s="25" t="s">
        <v>2565</v>
      </c>
    </row>
    <row r="69" customFormat="false" ht="13.5" hidden="false" customHeight="true" outlineLevel="0" collapsed="false">
      <c r="A69" s="25" t="s">
        <v>596</v>
      </c>
      <c r="B69" s="25" t="s">
        <v>2566</v>
      </c>
    </row>
    <row r="70" customFormat="false" ht="13.5" hidden="false" customHeight="true" outlineLevel="0" collapsed="false">
      <c r="A70" s="25" t="s">
        <v>602</v>
      </c>
      <c r="B70" s="25" t="s">
        <v>2567</v>
      </c>
    </row>
    <row r="71" customFormat="false" ht="13.5" hidden="false" customHeight="true" outlineLevel="0" collapsed="false">
      <c r="A71" s="25" t="s">
        <v>609</v>
      </c>
      <c r="B71" s="25" t="s">
        <v>2568</v>
      </c>
    </row>
    <row r="72" customFormat="false" ht="13.5" hidden="false" customHeight="true" outlineLevel="0" collapsed="false">
      <c r="A72" s="25" t="s">
        <v>615</v>
      </c>
      <c r="B72" s="25" t="s">
        <v>2569</v>
      </c>
    </row>
    <row r="73" customFormat="false" ht="13.5" hidden="false" customHeight="true" outlineLevel="0" collapsed="false">
      <c r="A73" s="25" t="s">
        <v>622</v>
      </c>
      <c r="B73" s="25" t="s">
        <v>2570</v>
      </c>
    </row>
    <row r="74" customFormat="false" ht="13.5" hidden="false" customHeight="true" outlineLevel="0" collapsed="false">
      <c r="A74" s="25" t="s">
        <v>629</v>
      </c>
      <c r="B74" s="25" t="s">
        <v>2571</v>
      </c>
    </row>
    <row r="75" customFormat="false" ht="13.5" hidden="false" customHeight="true" outlineLevel="0" collapsed="false">
      <c r="A75" s="25" t="s">
        <v>635</v>
      </c>
      <c r="B75" s="25" t="s">
        <v>2572</v>
      </c>
    </row>
    <row r="76" customFormat="false" ht="13.5" hidden="false" customHeight="true" outlineLevel="0" collapsed="false">
      <c r="A76" s="25" t="s">
        <v>642</v>
      </c>
      <c r="B76" s="25" t="s">
        <v>2573</v>
      </c>
    </row>
    <row r="77" customFormat="false" ht="13.5" hidden="false" customHeight="true" outlineLevel="0" collapsed="false">
      <c r="A77" s="25" t="s">
        <v>649</v>
      </c>
      <c r="B77" s="25" t="s">
        <v>2574</v>
      </c>
    </row>
    <row r="78" customFormat="false" ht="13.5" hidden="false" customHeight="true" outlineLevel="0" collapsed="false">
      <c r="A78" s="25" t="s">
        <v>656</v>
      </c>
      <c r="B78" s="25" t="s">
        <v>2575</v>
      </c>
    </row>
    <row r="79" customFormat="false" ht="13.5" hidden="false" customHeight="true" outlineLevel="0" collapsed="false">
      <c r="A79" s="25" t="s">
        <v>663</v>
      </c>
      <c r="B79" s="25" t="s">
        <v>2576</v>
      </c>
    </row>
    <row r="80" customFormat="false" ht="13.5" hidden="false" customHeight="true" outlineLevel="0" collapsed="false">
      <c r="A80" s="25" t="s">
        <v>670</v>
      </c>
      <c r="B80" s="25" t="s">
        <v>2577</v>
      </c>
    </row>
    <row r="81" customFormat="false" ht="13.5" hidden="false" customHeight="true" outlineLevel="0" collapsed="false">
      <c r="A81" s="25" t="s">
        <v>678</v>
      </c>
      <c r="B81" s="25" t="s">
        <v>2578</v>
      </c>
    </row>
    <row r="82" customFormat="false" ht="13.5" hidden="false" customHeight="true" outlineLevel="0" collapsed="false">
      <c r="A82" s="25" t="s">
        <v>685</v>
      </c>
      <c r="B82" s="25" t="s">
        <v>2579</v>
      </c>
    </row>
    <row r="83" customFormat="false" ht="13.5" hidden="false" customHeight="true" outlineLevel="0" collapsed="false">
      <c r="A83" s="25" t="s">
        <v>693</v>
      </c>
      <c r="B83" s="25" t="s">
        <v>2580</v>
      </c>
    </row>
    <row r="84" customFormat="false" ht="13.5" hidden="false" customHeight="true" outlineLevel="0" collapsed="false">
      <c r="A84" s="25" t="s">
        <v>700</v>
      </c>
      <c r="B84" s="25" t="s">
        <v>2581</v>
      </c>
    </row>
    <row r="85" customFormat="false" ht="13.5" hidden="false" customHeight="true" outlineLevel="0" collapsed="false">
      <c r="A85" s="25" t="s">
        <v>714</v>
      </c>
      <c r="B85" s="25" t="s">
        <v>2582</v>
      </c>
    </row>
    <row r="86" customFormat="false" ht="13.5" hidden="false" customHeight="true" outlineLevel="0" collapsed="false">
      <c r="A86" s="25" t="s">
        <v>740</v>
      </c>
      <c r="B86" s="25" t="s">
        <v>2583</v>
      </c>
    </row>
    <row r="87" customFormat="false" ht="13.5" hidden="false" customHeight="true" outlineLevel="0" collapsed="false">
      <c r="A87" s="25" t="s">
        <v>751</v>
      </c>
      <c r="B87" s="25" t="s">
        <v>2584</v>
      </c>
    </row>
    <row r="88" customFormat="false" ht="13.5" hidden="false" customHeight="true" outlineLevel="0" collapsed="false">
      <c r="A88" s="25" t="s">
        <v>761</v>
      </c>
      <c r="B88" s="25" t="s">
        <v>2585</v>
      </c>
    </row>
    <row r="89" customFormat="false" ht="13.5" hidden="false" customHeight="true" outlineLevel="0" collapsed="false">
      <c r="A89" s="25" t="s">
        <v>771</v>
      </c>
      <c r="B89" s="25" t="s">
        <v>2586</v>
      </c>
    </row>
    <row r="90" customFormat="false" ht="13.5" hidden="false" customHeight="true" outlineLevel="0" collapsed="false">
      <c r="A90" s="25" t="s">
        <v>780</v>
      </c>
      <c r="B90" s="25" t="s">
        <v>2587</v>
      </c>
    </row>
    <row r="91" customFormat="false" ht="13.5" hidden="false" customHeight="true" outlineLevel="0" collapsed="false">
      <c r="A91" s="25" t="s">
        <v>790</v>
      </c>
      <c r="B91" s="25" t="s">
        <v>2588</v>
      </c>
    </row>
    <row r="92" customFormat="false" ht="13.5" hidden="false" customHeight="true" outlineLevel="0" collapsed="false">
      <c r="A92" s="25" t="s">
        <v>808</v>
      </c>
      <c r="B92" s="25" t="s">
        <v>2589</v>
      </c>
    </row>
    <row r="93" customFormat="false" ht="13.5" hidden="false" customHeight="true" outlineLevel="0" collapsed="false">
      <c r="A93" s="25" t="s">
        <v>817</v>
      </c>
      <c r="B93" s="25" t="s">
        <v>2590</v>
      </c>
    </row>
    <row r="94" customFormat="false" ht="13.5" hidden="false" customHeight="true" outlineLevel="0" collapsed="false">
      <c r="A94" s="25" t="s">
        <v>824</v>
      </c>
      <c r="B94" s="25" t="s">
        <v>2591</v>
      </c>
    </row>
    <row r="95" customFormat="false" ht="13.5" hidden="false" customHeight="true" outlineLevel="0" collapsed="false">
      <c r="A95" s="25" t="s">
        <v>829</v>
      </c>
      <c r="B95" s="25" t="s">
        <v>2592</v>
      </c>
    </row>
    <row r="96" customFormat="false" ht="13.5" hidden="false" customHeight="true" outlineLevel="0" collapsed="false">
      <c r="A96" s="25" t="s">
        <v>837</v>
      </c>
      <c r="B96" s="25" t="s">
        <v>2593</v>
      </c>
    </row>
    <row r="97" customFormat="false" ht="13.5" hidden="false" customHeight="true" outlineLevel="0" collapsed="false">
      <c r="A97" s="25" t="s">
        <v>845</v>
      </c>
      <c r="B97" s="25" t="s">
        <v>2594</v>
      </c>
    </row>
    <row r="98" customFormat="false" ht="13.5" hidden="false" customHeight="true" outlineLevel="0" collapsed="false">
      <c r="A98" s="25" t="s">
        <v>851</v>
      </c>
      <c r="B98" s="25" t="s">
        <v>2595</v>
      </c>
    </row>
    <row r="99" customFormat="false" ht="13.5" hidden="false" customHeight="true" outlineLevel="0" collapsed="false">
      <c r="A99" s="25" t="s">
        <v>857</v>
      </c>
      <c r="B99" s="25" t="s">
        <v>2596</v>
      </c>
    </row>
    <row r="100" customFormat="false" ht="13.5" hidden="false" customHeight="true" outlineLevel="0" collapsed="false">
      <c r="A100" s="25" t="s">
        <v>863</v>
      </c>
      <c r="B100" s="25" t="s">
        <v>2597</v>
      </c>
    </row>
    <row r="101" customFormat="false" ht="13.5" hidden="false" customHeight="true" outlineLevel="0" collapsed="false">
      <c r="A101" s="25" t="s">
        <v>869</v>
      </c>
      <c r="B101" s="25" t="s">
        <v>2598</v>
      </c>
    </row>
    <row r="102" customFormat="false" ht="13.5" hidden="false" customHeight="true" outlineLevel="0" collapsed="false">
      <c r="A102" s="25" t="s">
        <v>875</v>
      </c>
      <c r="B102" s="25" t="s">
        <v>2599</v>
      </c>
    </row>
    <row r="103" customFormat="false" ht="13.5" hidden="false" customHeight="true" outlineLevel="0" collapsed="false">
      <c r="A103" s="25" t="s">
        <v>881</v>
      </c>
      <c r="B103" s="25" t="s">
        <v>2600</v>
      </c>
    </row>
    <row r="104" customFormat="false" ht="13.5" hidden="false" customHeight="true" outlineLevel="0" collapsed="false">
      <c r="A104" s="25" t="s">
        <v>891</v>
      </c>
      <c r="B104" s="25" t="s">
        <v>2601</v>
      </c>
    </row>
    <row r="105" customFormat="false" ht="13.5" hidden="false" customHeight="true" outlineLevel="0" collapsed="false">
      <c r="A105" s="25" t="s">
        <v>901</v>
      </c>
      <c r="B105" s="25" t="s">
        <v>2602</v>
      </c>
    </row>
    <row r="106" customFormat="false" ht="13.5" hidden="false" customHeight="true" outlineLevel="0" collapsed="false">
      <c r="A106" s="25" t="s">
        <v>918</v>
      </c>
      <c r="B106" s="25" t="s">
        <v>2603</v>
      </c>
    </row>
    <row r="107" customFormat="false" ht="13.5" hidden="false" customHeight="true" outlineLevel="0" collapsed="false">
      <c r="A107" s="25" t="s">
        <v>926</v>
      </c>
      <c r="B107" s="25" t="s">
        <v>2604</v>
      </c>
    </row>
    <row r="108" customFormat="false" ht="13.5" hidden="false" customHeight="true" outlineLevel="0" collapsed="false">
      <c r="A108" s="25" t="s">
        <v>936</v>
      </c>
      <c r="B108" s="25" t="s">
        <v>2605</v>
      </c>
    </row>
    <row r="109" customFormat="false" ht="13.5" hidden="false" customHeight="true" outlineLevel="0" collapsed="false">
      <c r="A109" s="25" t="s">
        <v>945</v>
      </c>
      <c r="B109" s="25" t="s">
        <v>2606</v>
      </c>
    </row>
    <row r="110" customFormat="false" ht="13.5" hidden="false" customHeight="true" outlineLevel="0" collapsed="false">
      <c r="A110" s="25" t="s">
        <v>955</v>
      </c>
      <c r="B110" s="25" t="s">
        <v>2607</v>
      </c>
    </row>
    <row r="111" customFormat="false" ht="13.5" hidden="false" customHeight="true" outlineLevel="0" collapsed="false">
      <c r="A111" s="25" t="s">
        <v>963</v>
      </c>
      <c r="B111" s="25" t="s">
        <v>2608</v>
      </c>
    </row>
    <row r="112" customFormat="false" ht="13.5" hidden="false" customHeight="true" outlineLevel="0" collapsed="false">
      <c r="A112" s="25" t="s">
        <v>969</v>
      </c>
      <c r="B112" s="25" t="s">
        <v>2609</v>
      </c>
    </row>
    <row r="113" customFormat="false" ht="13.5" hidden="false" customHeight="true" outlineLevel="0" collapsed="false">
      <c r="A113" s="25" t="s">
        <v>977</v>
      </c>
      <c r="B113" s="25" t="s">
        <v>2610</v>
      </c>
    </row>
    <row r="114" customFormat="false" ht="13.5" hidden="false" customHeight="true" outlineLevel="0" collapsed="false">
      <c r="A114" s="25" t="s">
        <v>983</v>
      </c>
      <c r="B114" s="25" t="s">
        <v>2611</v>
      </c>
    </row>
    <row r="115" customFormat="false" ht="13.5" hidden="false" customHeight="true" outlineLevel="0" collapsed="false">
      <c r="A115" s="25" t="s">
        <v>989</v>
      </c>
      <c r="B115" s="25" t="s">
        <v>2612</v>
      </c>
    </row>
    <row r="116" customFormat="false" ht="13.5" hidden="false" customHeight="true" outlineLevel="0" collapsed="false">
      <c r="A116" s="25" t="s">
        <v>1001</v>
      </c>
      <c r="B116" s="25" t="s">
        <v>2613</v>
      </c>
    </row>
    <row r="117" customFormat="false" ht="13.5" hidden="false" customHeight="true" outlineLevel="0" collapsed="false">
      <c r="A117" s="25" t="s">
        <v>1011</v>
      </c>
      <c r="B117" s="25" t="s">
        <v>2614</v>
      </c>
    </row>
    <row r="118" customFormat="false" ht="13.5" hidden="false" customHeight="true" outlineLevel="0" collapsed="false">
      <c r="A118" s="25" t="s">
        <v>1019</v>
      </c>
      <c r="B118" s="25" t="s">
        <v>2615</v>
      </c>
    </row>
    <row r="119" customFormat="false" ht="13.5" hidden="false" customHeight="true" outlineLevel="0" collapsed="false">
      <c r="A119" s="25" t="s">
        <v>1044</v>
      </c>
      <c r="B119" s="25" t="s">
        <v>2616</v>
      </c>
    </row>
    <row r="120" customFormat="false" ht="13.5" hidden="false" customHeight="true" outlineLevel="0" collapsed="false">
      <c r="A120" s="25" t="s">
        <v>1058</v>
      </c>
      <c r="B120" s="25" t="s">
        <v>2617</v>
      </c>
    </row>
    <row r="121" customFormat="false" ht="13.5" hidden="false" customHeight="true" outlineLevel="0" collapsed="false">
      <c r="A121" s="25" t="s">
        <v>1064</v>
      </c>
      <c r="B121" s="25" t="s">
        <v>2618</v>
      </c>
    </row>
    <row r="122" customFormat="false" ht="13.5" hidden="false" customHeight="true" outlineLevel="0" collapsed="false">
      <c r="A122" s="25" t="s">
        <v>1073</v>
      </c>
      <c r="B122" s="25" t="s">
        <v>2619</v>
      </c>
    </row>
    <row r="123" customFormat="false" ht="13.5" hidden="false" customHeight="true" outlineLevel="0" collapsed="false">
      <c r="A123" s="25" t="s">
        <v>1079</v>
      </c>
      <c r="B123" s="25" t="s">
        <v>2620</v>
      </c>
    </row>
    <row r="124" customFormat="false" ht="13.5" hidden="false" customHeight="true" outlineLevel="0" collapsed="false">
      <c r="A124" s="25" t="s">
        <v>1093</v>
      </c>
      <c r="B124" s="25" t="s">
        <v>2621</v>
      </c>
    </row>
    <row r="125" customFormat="false" ht="13.5" hidden="false" customHeight="true" outlineLevel="0" collapsed="false">
      <c r="A125" s="25" t="s">
        <v>1107</v>
      </c>
      <c r="B125" s="25" t="s">
        <v>2622</v>
      </c>
    </row>
    <row r="126" customFormat="false" ht="13.5" hidden="false" customHeight="true" outlineLevel="0" collapsed="false">
      <c r="A126" s="25" t="s">
        <v>1112</v>
      </c>
      <c r="B126" s="25" t="s">
        <v>2623</v>
      </c>
    </row>
    <row r="127" customFormat="false" ht="13.5" hidden="false" customHeight="true" outlineLevel="0" collapsed="false">
      <c r="A127" s="25" t="s">
        <v>1119</v>
      </c>
      <c r="B127" s="25" t="s">
        <v>2624</v>
      </c>
    </row>
    <row r="128" customFormat="false" ht="13.5" hidden="false" customHeight="true" outlineLevel="0" collapsed="false">
      <c r="A128" s="25" t="s">
        <v>1132</v>
      </c>
      <c r="B128" s="25" t="s">
        <v>2625</v>
      </c>
    </row>
    <row r="129" customFormat="false" ht="13.5" hidden="false" customHeight="true" outlineLevel="0" collapsed="false">
      <c r="A129" s="25" t="s">
        <v>1147</v>
      </c>
      <c r="B129" s="25" t="s">
        <v>2626</v>
      </c>
    </row>
    <row r="130" customFormat="false" ht="13.5" hidden="false" customHeight="true" outlineLevel="0" collapsed="false">
      <c r="A130" s="25" t="s">
        <v>1154</v>
      </c>
      <c r="B130" s="25" t="s">
        <v>2627</v>
      </c>
    </row>
    <row r="131" customFormat="false" ht="13.5" hidden="false" customHeight="true" outlineLevel="0" collapsed="false">
      <c r="A131" s="25" t="s">
        <v>1161</v>
      </c>
      <c r="B131" s="25" t="s">
        <v>2628</v>
      </c>
    </row>
    <row r="132" customFormat="false" ht="13.5" hidden="false" customHeight="true" outlineLevel="0" collapsed="false">
      <c r="A132" s="25" t="s">
        <v>1170</v>
      </c>
      <c r="B132" s="25" t="s">
        <v>2629</v>
      </c>
    </row>
    <row r="133" customFormat="false" ht="13.5" hidden="false" customHeight="true" outlineLevel="0" collapsed="false">
      <c r="A133" s="25" t="s">
        <v>1176</v>
      </c>
      <c r="B133" s="25" t="s">
        <v>2630</v>
      </c>
    </row>
    <row r="134" customFormat="false" ht="13.5" hidden="false" customHeight="true" outlineLevel="0" collapsed="false">
      <c r="A134" s="25" t="s">
        <v>1184</v>
      </c>
      <c r="B134" s="25" t="s">
        <v>2631</v>
      </c>
    </row>
    <row r="135" customFormat="false" ht="13.5" hidden="false" customHeight="true" outlineLevel="0" collapsed="false">
      <c r="A135" s="25" t="s">
        <v>1192</v>
      </c>
      <c r="B135" s="25" t="s">
        <v>2632</v>
      </c>
    </row>
    <row r="136" customFormat="false" ht="13.5" hidden="false" customHeight="true" outlineLevel="0" collapsed="false">
      <c r="A136" s="25" t="s">
        <v>1198</v>
      </c>
      <c r="B136" s="25" t="s">
        <v>2633</v>
      </c>
    </row>
    <row r="137" customFormat="false" ht="13.5" hidden="false" customHeight="true" outlineLevel="0" collapsed="false">
      <c r="A137" s="25" t="s">
        <v>1205</v>
      </c>
      <c r="B137" s="25" t="s">
        <v>2634</v>
      </c>
    </row>
    <row r="138" customFormat="false" ht="13.5" hidden="false" customHeight="true" outlineLevel="0" collapsed="false">
      <c r="A138" s="25" t="s">
        <v>1211</v>
      </c>
      <c r="B138" s="25" t="s">
        <v>2635</v>
      </c>
    </row>
    <row r="139" customFormat="false" ht="13.5" hidden="false" customHeight="true" outlineLevel="0" collapsed="false">
      <c r="A139" s="25" t="s">
        <v>1217</v>
      </c>
      <c r="B139" s="25" t="s">
        <v>2636</v>
      </c>
    </row>
    <row r="140" customFormat="false" ht="13.5" hidden="false" customHeight="true" outlineLevel="0" collapsed="false">
      <c r="A140" s="25" t="s">
        <v>1224</v>
      </c>
      <c r="B140" s="25" t="s">
        <v>2637</v>
      </c>
    </row>
    <row r="141" customFormat="false" ht="13.5" hidden="false" customHeight="true" outlineLevel="0" collapsed="false">
      <c r="A141" s="25" t="s">
        <v>1232</v>
      </c>
      <c r="B141" s="25" t="s">
        <v>2638</v>
      </c>
    </row>
    <row r="142" customFormat="false" ht="13.5" hidden="false" customHeight="true" outlineLevel="0" collapsed="false">
      <c r="A142" s="25" t="s">
        <v>1239</v>
      </c>
      <c r="B142" s="25" t="s">
        <v>2639</v>
      </c>
    </row>
    <row r="143" customFormat="false" ht="13.5" hidden="false" customHeight="true" outlineLevel="0" collapsed="false">
      <c r="A143" s="25" t="s">
        <v>1246</v>
      </c>
      <c r="B143" s="25" t="s">
        <v>2640</v>
      </c>
    </row>
    <row r="144" customFormat="false" ht="13.5" hidden="false" customHeight="true" outlineLevel="0" collapsed="false">
      <c r="A144" s="25" t="s">
        <v>1254</v>
      </c>
      <c r="B144" s="25" t="s">
        <v>2641</v>
      </c>
    </row>
    <row r="145" customFormat="false" ht="13.5" hidden="false" customHeight="true" outlineLevel="0" collapsed="false">
      <c r="A145" s="25" t="s">
        <v>1272</v>
      </c>
      <c r="B145" s="25" t="s">
        <v>2642</v>
      </c>
    </row>
    <row r="146" customFormat="false" ht="13.5" hidden="false" customHeight="true" outlineLevel="0" collapsed="false">
      <c r="A146" s="25" t="s">
        <v>1282</v>
      </c>
      <c r="B146" s="25" t="s">
        <v>2643</v>
      </c>
    </row>
    <row r="147" customFormat="false" ht="13.5" hidden="false" customHeight="true" outlineLevel="0" collapsed="false">
      <c r="A147" s="25" t="s">
        <v>1289</v>
      </c>
      <c r="B147" s="25" t="s">
        <v>2644</v>
      </c>
    </row>
    <row r="148" customFormat="false" ht="13.5" hidden="false" customHeight="true" outlineLevel="0" collapsed="false">
      <c r="A148" s="25" t="s">
        <v>1297</v>
      </c>
      <c r="B148" s="25" t="s">
        <v>2645</v>
      </c>
    </row>
    <row r="149" customFormat="false" ht="13.5" hidden="false" customHeight="true" outlineLevel="0" collapsed="false">
      <c r="A149" s="25" t="s">
        <v>1304</v>
      </c>
      <c r="B149" s="25" t="s">
        <v>2646</v>
      </c>
    </row>
    <row r="150" customFormat="false" ht="13.5" hidden="false" customHeight="true" outlineLevel="0" collapsed="false">
      <c r="A150" s="25" t="s">
        <v>1322</v>
      </c>
      <c r="B150" s="25" t="s">
        <v>2647</v>
      </c>
    </row>
    <row r="151" customFormat="false" ht="13.5" hidden="false" customHeight="true" outlineLevel="0" collapsed="false">
      <c r="A151" s="25" t="s">
        <v>1328</v>
      </c>
      <c r="B151" s="25" t="s">
        <v>2648</v>
      </c>
    </row>
    <row r="152" customFormat="false" ht="13.5" hidden="false" customHeight="true" outlineLevel="0" collapsed="false">
      <c r="A152" s="25" t="s">
        <v>1334</v>
      </c>
      <c r="B152" s="25" t="s">
        <v>2649</v>
      </c>
    </row>
    <row r="153" customFormat="false" ht="13.5" hidden="false" customHeight="true" outlineLevel="0" collapsed="false">
      <c r="A153" s="25" t="s">
        <v>1355</v>
      </c>
      <c r="B153" s="25" t="s">
        <v>2650</v>
      </c>
    </row>
    <row r="154" customFormat="false" ht="13.5" hidden="false" customHeight="true" outlineLevel="0" collapsed="false">
      <c r="A154" s="25" t="s">
        <v>1382</v>
      </c>
      <c r="B154" s="25" t="s">
        <v>2651</v>
      </c>
    </row>
    <row r="155" customFormat="false" ht="13.5" hidden="false" customHeight="true" outlineLevel="0" collapsed="false">
      <c r="A155" s="25" t="s">
        <v>1393</v>
      </c>
      <c r="B155" s="25" t="s">
        <v>2652</v>
      </c>
    </row>
    <row r="156" customFormat="false" ht="13.5" hidden="false" customHeight="true" outlineLevel="0" collapsed="false">
      <c r="A156" s="25" t="s">
        <v>1403</v>
      </c>
      <c r="B156" s="25" t="s">
        <v>2653</v>
      </c>
    </row>
    <row r="157" customFormat="false" ht="13.5" hidden="false" customHeight="true" outlineLevel="0" collapsed="false">
      <c r="A157" s="25" t="s">
        <v>1413</v>
      </c>
      <c r="B157" s="25" t="s">
        <v>2654</v>
      </c>
    </row>
    <row r="158" customFormat="false" ht="13.5" hidden="false" customHeight="true" outlineLevel="0" collapsed="false">
      <c r="A158" s="25" t="s">
        <v>1425</v>
      </c>
      <c r="B158" s="25" t="s">
        <v>2655</v>
      </c>
    </row>
    <row r="159" customFormat="false" ht="13.5" hidden="false" customHeight="true" outlineLevel="0" collapsed="false">
      <c r="A159" s="25" t="s">
        <v>1434</v>
      </c>
      <c r="B159" s="25" t="s">
        <v>2656</v>
      </c>
    </row>
    <row r="160" customFormat="false" ht="13.5" hidden="false" customHeight="true" outlineLevel="0" collapsed="false">
      <c r="A160" s="25" t="s">
        <v>1443</v>
      </c>
      <c r="B160" s="25" t="s">
        <v>2657</v>
      </c>
    </row>
    <row r="161" customFormat="false" ht="13.5" hidden="false" customHeight="true" outlineLevel="0" collapsed="false">
      <c r="A161" s="25" t="s">
        <v>1453</v>
      </c>
      <c r="B161" s="25" t="s">
        <v>2658</v>
      </c>
    </row>
    <row r="162" customFormat="false" ht="13.5" hidden="false" customHeight="true" outlineLevel="0" collapsed="false">
      <c r="A162" s="25" t="s">
        <v>1461</v>
      </c>
      <c r="B162" s="25" t="s">
        <v>2659</v>
      </c>
    </row>
    <row r="163" customFormat="false" ht="13.5" hidden="false" customHeight="true" outlineLevel="0" collapsed="false">
      <c r="A163" s="25" t="s">
        <v>1470</v>
      </c>
      <c r="B163" s="25" t="s">
        <v>2660</v>
      </c>
    </row>
    <row r="164" customFormat="false" ht="13.5" hidden="false" customHeight="true" outlineLevel="0" collapsed="false">
      <c r="A164" s="25" t="s">
        <v>1478</v>
      </c>
      <c r="B164" s="25" t="s">
        <v>2661</v>
      </c>
    </row>
    <row r="165" customFormat="false" ht="13.5" hidden="false" customHeight="true" outlineLevel="0" collapsed="false">
      <c r="A165" s="25" t="s">
        <v>1487</v>
      </c>
      <c r="B165" s="25" t="s">
        <v>2662</v>
      </c>
    </row>
    <row r="166" customFormat="false" ht="13.5" hidden="false" customHeight="true" outlineLevel="0" collapsed="false">
      <c r="A166" s="25" t="s">
        <v>1496</v>
      </c>
      <c r="B166" s="25" t="s">
        <v>2663</v>
      </c>
    </row>
    <row r="167" customFormat="false" ht="13.5" hidden="false" customHeight="true" outlineLevel="0" collapsed="false">
      <c r="A167" s="25" t="s">
        <v>1510</v>
      </c>
      <c r="B167" s="25" t="s">
        <v>2664</v>
      </c>
    </row>
    <row r="168" customFormat="false" ht="13.5" hidden="false" customHeight="true" outlineLevel="0" collapsed="false">
      <c r="A168" s="25" t="s">
        <v>1519</v>
      </c>
      <c r="B168" s="25" t="s">
        <v>2665</v>
      </c>
    </row>
    <row r="169" customFormat="false" ht="13.5" hidden="false" customHeight="true" outlineLevel="0" collapsed="false">
      <c r="A169" s="25" t="s">
        <v>1577</v>
      </c>
      <c r="B169" s="25" t="s">
        <v>2666</v>
      </c>
    </row>
    <row r="170" customFormat="false" ht="13.5" hidden="false" customHeight="true" outlineLevel="0" collapsed="false">
      <c r="A170" s="25" t="s">
        <v>1598</v>
      </c>
      <c r="B170" s="25" t="s">
        <v>2667</v>
      </c>
    </row>
    <row r="171" customFormat="false" ht="13.5" hidden="false" customHeight="true" outlineLevel="0" collapsed="false">
      <c r="A171" s="25" t="s">
        <v>1613</v>
      </c>
      <c r="B171" s="25" t="s">
        <v>2668</v>
      </c>
    </row>
    <row r="172" customFormat="false" ht="13.5" hidden="false" customHeight="true" outlineLevel="0" collapsed="false">
      <c r="A172" s="25" t="s">
        <v>1626</v>
      </c>
      <c r="B172" s="25" t="s">
        <v>2669</v>
      </c>
    </row>
    <row r="173" customFormat="false" ht="13.5" hidden="false" customHeight="true" outlineLevel="0" collapsed="false">
      <c r="A173" s="25" t="s">
        <v>1637</v>
      </c>
      <c r="B173" s="25" t="s">
        <v>2670</v>
      </c>
    </row>
    <row r="174" customFormat="false" ht="13.5" hidden="false" customHeight="true" outlineLevel="0" collapsed="false">
      <c r="A174" s="25" t="s">
        <v>1644</v>
      </c>
      <c r="B174" s="25" t="s">
        <v>2671</v>
      </c>
    </row>
    <row r="175" customFormat="false" ht="13.5" hidden="false" customHeight="true" outlineLevel="0" collapsed="false">
      <c r="A175" s="25" t="s">
        <v>1650</v>
      </c>
      <c r="B175" s="25" t="s">
        <v>2672</v>
      </c>
    </row>
    <row r="176" customFormat="false" ht="13.5" hidden="false" customHeight="true" outlineLevel="0" collapsed="false">
      <c r="A176" s="25" t="s">
        <v>1660</v>
      </c>
      <c r="B176" s="25" t="s">
        <v>2673</v>
      </c>
    </row>
    <row r="177" customFormat="false" ht="13.5" hidden="false" customHeight="true" outlineLevel="0" collapsed="false">
      <c r="A177" s="25" t="s">
        <v>1669</v>
      </c>
      <c r="B177" s="25" t="s">
        <v>2674</v>
      </c>
    </row>
    <row r="178" customFormat="false" ht="13.5" hidden="false" customHeight="true" outlineLevel="0" collapsed="false">
      <c r="A178" s="25" t="s">
        <v>1680</v>
      </c>
      <c r="B178" s="25" t="s">
        <v>2675</v>
      </c>
    </row>
    <row r="179" customFormat="false" ht="13.5" hidden="false" customHeight="true" outlineLevel="0" collapsed="false">
      <c r="A179" s="25" t="s">
        <v>1688</v>
      </c>
      <c r="B179" s="25" t="s">
        <v>2676</v>
      </c>
    </row>
    <row r="180" customFormat="false" ht="13.5" hidden="false" customHeight="true" outlineLevel="0" collapsed="false">
      <c r="A180" s="25" t="s">
        <v>1696</v>
      </c>
      <c r="B180" s="25" t="s">
        <v>2677</v>
      </c>
    </row>
    <row r="181" customFormat="false" ht="13.5" hidden="false" customHeight="true" outlineLevel="0" collapsed="false">
      <c r="A181" s="25" t="s">
        <v>1705</v>
      </c>
      <c r="B181" s="25" t="s">
        <v>2678</v>
      </c>
    </row>
    <row r="182" customFormat="false" ht="13.5" hidden="false" customHeight="true" outlineLevel="0" collapsed="false">
      <c r="A182" s="25" t="s">
        <v>1713</v>
      </c>
      <c r="B182" s="25" t="s">
        <v>2679</v>
      </c>
    </row>
    <row r="183" customFormat="false" ht="13.5" hidden="false" customHeight="true" outlineLevel="0" collapsed="false">
      <c r="A183" s="25" t="s">
        <v>1719</v>
      </c>
      <c r="B183" s="25" t="s">
        <v>2680</v>
      </c>
    </row>
    <row r="184" customFormat="false" ht="13.5" hidden="false" customHeight="true" outlineLevel="0" collapsed="false">
      <c r="A184" s="25" t="s">
        <v>1724</v>
      </c>
      <c r="B184" s="25" t="s">
        <v>2681</v>
      </c>
    </row>
    <row r="185" customFormat="false" ht="13.5" hidden="false" customHeight="true" outlineLevel="0" collapsed="false">
      <c r="A185" s="25" t="s">
        <v>1738</v>
      </c>
      <c r="B185" s="25" t="s">
        <v>2682</v>
      </c>
    </row>
    <row r="186" customFormat="false" ht="13.5" hidden="false" customHeight="true" outlineLevel="0" collapsed="false">
      <c r="A186" s="25" t="s">
        <v>1747</v>
      </c>
      <c r="B186" s="25" t="s">
        <v>2683</v>
      </c>
    </row>
    <row r="187" customFormat="false" ht="13.5" hidden="false" customHeight="true" outlineLevel="0" collapsed="false">
      <c r="A187" s="25" t="s">
        <v>1751</v>
      </c>
      <c r="B187" s="25" t="s">
        <v>2684</v>
      </c>
    </row>
    <row r="188" customFormat="false" ht="13.5" hidden="false" customHeight="true" outlineLevel="0" collapsed="false">
      <c r="A188" s="25" t="s">
        <v>1764</v>
      </c>
      <c r="B188" s="25" t="s">
        <v>2608</v>
      </c>
    </row>
    <row r="189" customFormat="false" ht="13.5" hidden="false" customHeight="true" outlineLevel="0" collapsed="false">
      <c r="A189" s="25" t="s">
        <v>1766</v>
      </c>
      <c r="B189" s="25" t="s">
        <v>2685</v>
      </c>
    </row>
    <row r="190" customFormat="false" ht="13.5" hidden="false" customHeight="true" outlineLevel="0" collapsed="false">
      <c r="A190" s="25" t="s">
        <v>1778</v>
      </c>
      <c r="B190" s="25" t="s">
        <v>2686</v>
      </c>
    </row>
    <row r="191" customFormat="false" ht="13.5" hidden="false" customHeight="true" outlineLevel="0" collapsed="false">
      <c r="A191" s="25" t="s">
        <v>1785</v>
      </c>
      <c r="B191" s="25" t="s">
        <v>2687</v>
      </c>
    </row>
    <row r="192" customFormat="false" ht="13.5" hidden="false" customHeight="true" outlineLevel="0" collapsed="false">
      <c r="A192" s="25" t="s">
        <v>1794</v>
      </c>
      <c r="B192" s="25" t="s">
        <v>2688</v>
      </c>
    </row>
    <row r="193" customFormat="false" ht="13.5" hidden="false" customHeight="true" outlineLevel="0" collapsed="false">
      <c r="A193" s="25" t="s">
        <v>1802</v>
      </c>
      <c r="B193" s="25" t="s">
        <v>2689</v>
      </c>
    </row>
    <row r="194" customFormat="false" ht="13.5" hidden="false" customHeight="true" outlineLevel="0" collapsed="false">
      <c r="A194" s="25" t="s">
        <v>1809</v>
      </c>
      <c r="B194" s="25" t="s">
        <v>2690</v>
      </c>
    </row>
    <row r="195" customFormat="false" ht="13.5" hidden="false" customHeight="true" outlineLevel="0" collapsed="false">
      <c r="A195" s="25" t="s">
        <v>1818</v>
      </c>
      <c r="B195" s="25" t="s">
        <v>2691</v>
      </c>
    </row>
    <row r="196" customFormat="false" ht="13.5" hidden="false" customHeight="true" outlineLevel="0" collapsed="false">
      <c r="A196" s="25" t="s">
        <v>1833</v>
      </c>
      <c r="B196" s="25" t="s">
        <v>2692</v>
      </c>
    </row>
    <row r="197" customFormat="false" ht="13.5" hidden="false" customHeight="true" outlineLevel="0" collapsed="false">
      <c r="A197" s="25" t="s">
        <v>1858</v>
      </c>
      <c r="B197" s="25" t="s">
        <v>2693</v>
      </c>
    </row>
    <row r="198" customFormat="false" ht="13.5" hidden="false" customHeight="true" outlineLevel="0" collapsed="false">
      <c r="A198" s="25" t="s">
        <v>1865</v>
      </c>
      <c r="B198" s="25" t="s">
        <v>2694</v>
      </c>
    </row>
    <row r="199" customFormat="false" ht="13.5" hidden="false" customHeight="true" outlineLevel="0" collapsed="false">
      <c r="A199" s="25" t="s">
        <v>1921</v>
      </c>
      <c r="B199" s="25" t="s">
        <v>2695</v>
      </c>
    </row>
    <row r="200" customFormat="false" ht="13.5" hidden="false" customHeight="true" outlineLevel="0" collapsed="false">
      <c r="A200" s="25" t="s">
        <v>1930</v>
      </c>
      <c r="B200" s="25" t="s">
        <v>2696</v>
      </c>
    </row>
    <row r="201" customFormat="false" ht="13.5" hidden="false" customHeight="true" outlineLevel="0" collapsed="false">
      <c r="A201" s="25" t="s">
        <v>1938</v>
      </c>
      <c r="B201" s="25" t="s">
        <v>2697</v>
      </c>
    </row>
    <row r="202" customFormat="false" ht="13.5" hidden="false" customHeight="true" outlineLevel="0" collapsed="false">
      <c r="A202" s="25" t="s">
        <v>2031</v>
      </c>
      <c r="B202" s="25" t="s">
        <v>2698</v>
      </c>
    </row>
    <row r="203" customFormat="false" ht="13.5" hidden="false" customHeight="true" outlineLevel="0" collapsed="false">
      <c r="A203" s="25" t="s">
        <v>2043</v>
      </c>
      <c r="B203" s="25" t="s">
        <v>2699</v>
      </c>
    </row>
    <row r="204" customFormat="false" ht="13.5" hidden="false" customHeight="true" outlineLevel="0" collapsed="false">
      <c r="A204" s="25" t="s">
        <v>2048</v>
      </c>
      <c r="B204" s="25" t="s">
        <v>2700</v>
      </c>
    </row>
  </sheetData>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item1.xml><?xml version="1.0" encoding="utf-8"?>
<DataMashup xmlns="http://schemas.microsoft.com/DataMashup" sqmid="244c5442-e305-49ba-aaf6-031044fd25e5">AAAAACMNAABQSwMEFAACAAgAwI1kWQ7RIFKlAAAA9gAAABIAHABDb25maWcvUGFja2FnZS54bWwgohgAKKAUAAAAAAAAAAAAAAAAAAAAAAAAAAAAhY9BDoIwFESvQrqnpWCikk9JdCuJ0cS4bUqFRiiEFsvdXHgkryBGUXcu581bzNyvN0iHuvIusjOq0QmiOECe1KLJlS4S1NuTv0Apgy0XZ15Ib5S1iQeTJ6i0to0Jcc5hF+GmK0gYBJQcs81elLLm6COr/7KvtLFcC4kYHF5jWIhpNMN0vsQBkAlCpvRXCMe9z/YHwrqvbN9J1lp/tQMyRSDvD+wBUEsDBBQAAgAIAMCNZFlTcjgsmwAAAOEAAAATABwAW0NvbnRlbnRfVHlwZXNdLnhtbCCiGAAooBQAAAAAAAAAAAAAAAAAAAAAAAAAAABtjj0OwjAMRq8SeW9dGBBCTRmAG3CBKLg/onGixkXlbAwciSuQtmtHf37Pn3+fb3meXK9eNMTOs4ZdXoAitv7RcaNhlDo7wrkq7+9AUSWUo4ZWJJwQo23JmZj7QJw2tR+ckTQODQZjn6Yh3BfFAa1nIZZM5htQlVeqzdiLuk0pXmuTDuqycnOVBqFJcIlx03BbfOhNx4uBy8PVH1BLAwQUAAIACADAjWRZ0DsVJyUKAAAwawAAEwAcAEZvcm11bGFzL1NlY3Rpb24xLm0gohgAKKAUAAAAAAAAAAAAAAAAAAAAAAAAAAAA7V1bbyO3FX434P9ATJFCLmTHktebTdstoJVkValjq5Y3XcAQDFrDXU8zMxTmstmt6z/Sx+ShSIA8Bf0F/mM9nCs55FwlO2tnFkEszZA8F57znXM4HMolS8+gNpqHf3t/2t7a3nKvsUN0dDmk1sow8d1/736g6CUyibe9heDfEbU9AhfO8ZVJ9qDVlWGTzs321vjDkph7Q99xiO39gzrfXlH6bWfn5uIEW+SlNjs7HYy0xe3FkA1ge4tupS7jel3m49PaNGbj2aQulfNpbTKTswbyj4f16Yzns3qdhsO/1uswGbyanozPa87NYDKdntcVaHhWk8pwfFZX+uOaHWZHNTscz+t1GA1rdmBWfDw4qTkfr0dTocv21u1ON/Ty32lDavo2dtEZseh7Q8euljh9cImwBpbtdgJA6N5o05HGdT827GvofWSYnoOF3nNiAt6c0e/cjopKFxG8vEYXw7tfdOMdXaA//wXZvmkibOviVU2TyA1N7LrGW2OZIUkdr6PgqXtzo722gaxOgO6poxNnb+Auia0b9rvbLrrRIno5d7/BJnVgPBubSYsRUTTRCRoRCyTAqnac2qYjNNCNJaAx1mkqwEDXp7ZOPoQ67+TI20VsErqoF/w3tb3nz/bOP65IOvy5saJoYHrEEYY/d7DtvqWOFY7P+rDJEZkRleVBG+SRD16elKHZLT8GHCi0Jd9nerE0nvHMFIg0A1kCki6wi6X7J9QiSMdoEIQw6TbTv2OE4S2/FWidKZc60p2viYdRx/atux8daLIjNfjKd71gajzjvczdAGzg7id7aWCEKZqNpqi/3/tyt7/fP/g8/NY/hG8HfdTBS9/yTWBCpnFGTOzd/eIYgSYG77FpRBF7agN1zw8mz0S7bLxnZUzMBkEzxsQXqHNE4C42d6Dz6dU/CUhBXbR/cNhDGP4870ujzf0VdIg16qIrDDNsOPAJ5sel8HdJLeATdGKEVKUhJicj6drMxDaTB4zWlidoMJEunTrGO2IBpCx9x1VMPIaJM+y7n0E38U0de6GxTUX6nGfe/cf0DAtUsMQOXgIzxEXQBAT+Waduri8xPxK9DshEdAKgO4dB9sa23tH29/c19Ht02UUHOyIT21uGXZEPPocbXpMlZqpQpG9Cftcc9BWOn/HzxK05R1b4bjT10myHEyzPqTiN3Dyd+h4zuViSE2aNI2j3vQWuyMnz2l6BRXun3jVx0qlSxSMe9oIox7jyHOPK92giLxeLZgRYBOGNf0XOkIAoFhA9AfMSloEEqAnGopLNXAS0F4D3O4KRFLEgZPkpgFxGQlY3ligGDd45/kqMtxOH+qvIRjj13Qamz5D2fyQJ9JF10e+G1Le9zuWOFABEewo6HRuutzf3rUgB4c1F7DUsXWCjwgfrijh5EUo5Utoid7jbpvFUUlhXUIdS7DVi6u0aJpmFLO1NrDD4xCeJtuubHgj1NYRTU7SCE+J6RP+KGmzAIg6YIG+YdVzOqYUvz6mHzeSaxl2Elmy4vxm2vndM3nrgOMRJueFaovGHFSjN4GclvBR8TuRUCSDRhNAGX1H49Tb7vZKWe2o1qzlmMEgcyA49PzV5wdLR5+gi5WFRiYW+moVCpoGTMwiNkF7MHLqiTphOxCx1nj87fH744stnkCII7KA/oItUgkWDoqJEku5NYJA585BSoRB7bJyhwy4WQ76A+KmDZiObMEmyv+bhRK8UKFQCMKwQCEZfIMCncKCerFxYSOnYkCxn9WRDlZiTxPRkdrTPNHFoybF6OdCg4CITNRRh6nJOrCDAuJm2WmHjMgQp6rsGpgSeVMaYiOYhzkDOwyrWkP7hPnrRqwg4BzmAU1FAYFcgGoOQgqEF834xDCvNvl9q9oXiMIPLsJS1az4DypDOS3qCZpvPeLL5bZv5tJlPm/nca+ZTM8QWpz1lsbbJOqkihN5zEqOosjeRzNTJGiplMmHqwKO3igT8y0PxaHVg8zieWXZoYbyF8RbGWxh/WBiX1z4fL4oX5eEPsAKpXnoeTFpk/9WQvToCS49RhCWCFIhiO5IWBuQm1fE4Mc6N4TLHwwbwuRSeFQJ8EjD9cChdBtB1cDCF5ywKpt9QYnwbiAfp0lgpmlUIDogbol6Q6K0TJXiyFaJFLzdchCHxYQJGWwO0kaKNFG2keOSRolkV8SgDBVeTVo4MNR0mChQ5qwplYabiasKNYImNooaoOYmvHLU92F6QhxSPSx9m8D8n4MO9l0VDtuGpzRPatcJ2rbBdK2y0VriZBCO7I2P9fCLZy5mfO3yWkyqoI3jKSsm2RG6XQl3ELn4HIYLtcEPThZglha8ZhEQO97XwFYT8Ji962k6dJEB+H6HdLNnGjzZ+POnNkgftZsl2s+Raz8oGk3soWtpnYG3EaSNOW7F8AhVLQ1icnIzuARfZa2ktMLbA2AJjC4wPu+0reiH26e31AsEgh73HZwyR5p7uSkp1+JKh+zf4MLxetCt5Ev54Qt+vj8W/2Sf2tR6Ccwvsm3sG/mZEl74FI9FedYStPAXx8Q+JFjYa+YLDMTZ4tIR0Ekzu4S/CeS+qI16kU10aH+RS/+yWtY9raXZCy8ZO5pDmupfv4eosJH60XmhtvTrm1kvtjbOhCqbXmtmnbWZo5K/M4Fys1ByiSx6fbijMpxsdo8XOv9pFQ7oysKMVmly/1OQ4dh6JwfHCt/bXCOYaFVv9IA3IaH866tctuNIEoL9GApAL0XEGICHyGudkqdCZlW6po4inHylOymqEAiUsc3jQL8aB2jDQ5+tUERJk51YgQAXcWMusE9HbSFYVSZrvdAk0X9lVG/tZvEwinYQnOlfw4cihFnMzbeXtvjoD40df5Dlc+XaXUjfLcPT01m3aZfd22b1ddv+kl92fzII7y/8Yhj/I+g+/FtOWweskD5tcRyteFXuY3LFmOpRYbaOipczZIrPNP/yZv6HlHfMcXNPWOsWZ7wjttGaHOfOjDGcDJUv1zZZnLR60WUXNj3SKTr6ZH+csl5cGAfVu9KJ30woWiyutpGzE9O/JmXkjVaFoGXIyi5OtR576nCnc/FnLXOBDqaRl5yzHhbzahEaQqRv20is/Xzn/Rwu4jEj41QIlZSHxCl8L2C14J7AnF0gyeV4dvDbC0giMnyZ0L+O6LKg94h9KeJlUI6xe66J4hJfh14DX4POiYv6fk5nK0oX5UjyMI9ZvUb+LQIJFOrcF4NDPR4eStDTSEydfQC047zKuPvNzX6VD9oOZUcrHyub4V3GCajEZjxXSSVUN1aK2hzShms43xBw7VMkRmyHPnGyNsUSKOixiPpVe8bMZgl8KarjtRv2deCAm8quPI2IalgEw2tH+iKDX333qkbn3kRV+1CY7XUA1SOavcbBkWetdWlmWDIo0cxWen1ouUs1DmObM4FqJa4h6afY4rfgZfRUHabBwmxWvhmegf+e6Rq2H7Ao5WPqXMBYpF6q9Ks/X/w9QSwECLQAUAAIACADAjWRZDtEgUqUAAAD2AAAAEgAAAAAAAAAAAAAAAAAAAAAAQ29uZmlnL1BhY2thZ2UueG1sUEsBAi0AFAACAAgAwI1kWVNyOCybAAAA4QAAABMAAAAAAAAAAAAAAAAA8QAAAFtDb250ZW50X1R5cGVzXS54bWxQSwECLQAUAAIACADAjWRZ0DsVJyUKAAAwawAAEwAAAAAAAAAAAAAAAADZAQAARm9ybXVsYXMvU2VjdGlvbjEubVBLBQYAAAAAAwADAMIAAABLDAAAAAAQAQAA77u/PD94bWwgdmVyc2lvbj0iMS4wIiBlbmNvZGluZz0idXRmLTgiPz48UGVybWlzc2lvbkxpc3QgeG1sbnM6eHNkPSJodHRwOi8vd3d3LnczLm9yZy8yMDAxL1hNTFNjaGVtYSIgeG1sbnM6eHNpPSJodHRwOi8vd3d3LnczLm9yZy8yMDAxL1hNTFNjaGVtYS1pbnN0YW5jZSI+PENhbkV2YWx1YXRlRnV0dXJlUGFja2FnZXM+ZmFsc2U8L0NhbkV2YWx1YXRlRnV0dXJlUGFja2FnZXM+PEZpcmV3YWxsRW5hYmxlZD50cnVlPC9GaXJld2FsbEVuYWJsZWQ+PC9QZXJtaXNzaW9uTGlzdD4sQAEAAAAAAApAAQDvu788P3htbCB2ZXJzaW9uPSIxLjAiIGVuY29kaW5nPSJ1dGYtOCI/PjxMb2NhbFBhY2thZ2VNZXRhZGF0YUZpbGUgeG1sbnM6eHNkPSJodHRwOi8vd3d3LnczLm9yZy8yMDAxL1hNTFNjaGVtYSIgeG1sbnM6eHNpPSJodHRwOi8vd3d3LnczLm9yZy8yMDAxL1hNTFNjaGVtYS1pbnN0YW5jZSI+PEl0ZW1zPjxJdGVtPjxJdGVtTG9jYXRpb24+PEl0ZW1UeXBlPkFsbEZvcm11bGFzPC9JdGVtVHlwZT48SXRlbVBhdGggLz48L0l0ZW1Mb2NhdGlvbj48U3RhYmxlRW50cmllcz48RW50cnkgVHlwZT0iUXVlcnlHcm91cHMiIFZhbHVlPSJzQUFBQUFBPT0iIC8+PEVudHJ5IFR5cGU9IlJlbGF0aW9uc2hpcHMiIFZhbHVlPSJzQUFBQUFBPT0iIC8+PC9TdGFibGVFbnRyaWVzPjwvSXRlbT48SXRlbT48SXRlbUxvY2F0aW9uPjxJdGVtVHlwZT5Gb3JtdWxhPC9JdGVtVHlwZT48SXRlbVBhdGg+U2VjdGlvbjEvX0NvbXBpbGElQzMlQTclQzMlQTNvPC9JdGVtUGF0aD48L0l0ZW1Mb2NhdGlvbj48U3RhYmxlRW50cmllcz48RW50cnkgVHlwZT0iSXNQcml2YXRlIiBWYWx1ZT0ibDAiIC8+PEVudHJ5IFR5cGU9IlF1ZXJ5SUQiIFZhbHVlPSJzOWYzMzZiNWItMjViYS00NjlhLWIzYzEtMzZhY2I3ZjNkY2ZiIiAvPjxFbnRyeSBUeXBlPSJGaWxsRW5hYmxlZCIgVmFsdWU9ImwxIiAvPjxFbnRyeSBUeXBlPSJGaWxsT2JqZWN0VHlwZSIgVmFsdWU9InNUYWJsZSIgLz48RW50cnkgVHlwZT0iRmlsbFRvRGF0YU1vZGVsRW5hYmxlZCIgVmFsdWU9ImwwIiAvPjxFbnRyeSBUeXBlPSJCdWZmZXJOZXh0UmVmcmVzaCIgVmFsdWU9ImwxIiAvPjxFbnRyeSBUeXBlPSJSZXN1bHRUeXBlIiBWYWx1ZT0ic1RhYmxlIiAvPjxFbnRyeSBUeXBlPSJOYW1lVXBkYXRlZEFmdGVyRmlsbCIgVmFsdWU9ImwwIiAvPjxFbnRyeSBUeXBlPSJOYXZpZ2F0aW9uU3RlcE5hbWUiIFZhbHVlPSJzTmF2ZWdhw6fDo28iIC8+PEVudHJ5IFR5cGU9IkZpbGxUYXJnZXQiIFZhbHVlPSJzX0NvbXBpbGHDp8OjbyIgLz48RW50cnkgVHlwZT0iRmlsbGVkQ29tcGxldGVSZXN1bHRUb1dvcmtzaGVldCIgVmFsdWU9ImwxIiAvPjxFbnRyeSBUeXBlPSJGaWxsTGFzdFVwZGF0ZWQiIFZhbHVlPSJkMjAyNC0xMS0wNFQyMDo0NTo1Ny40MTcwMjUwWiIgLz48RW50cnkgVHlwZT0iRmlsbENvbHVtblR5cGVzIiBWYWx1ZT0ic0JoRVJBd1lHQmdZR0JnWUdCZ1lHQmdZR0Jna0ciIC8+PEVudHJ5IFR5cGU9IkZpbGxFcnJvckNvdW50IiBWYWx1ZT0ibDAiIC8+PEVudHJ5IFR5cGU9IkZpbGxDb2x1bW5OYW1lcyIgVmFsdWU9InNbJnF1b3Q7VW5pZGFkZSZxdW90OywmcXVvdDtWYWxvciBkZSBEZW1hbmRhJnF1b3Q7LCZxdW90O1ZhbG9yIEZpbmFsJnF1b3Q7LCZxdW90O09yZGVtJnF1b3Q7LCZxdW90O0PDs2RpZ28mcXVvdDssJnF1b3Q7VGlwbyBkZSBEZXNwZXNhJnF1b3Q7LCZxdW90O05vbWUgZGEgQcOnw6NvJnF1b3Q7LCZxdW90O0Rlc2NyacOnw6NvIGRhIEHDp8OjbyZxdW90OywmcXVvdDtJbmRpY2Fkb3ImcXVvdDssJnF1b3Q7TWV0YSAobnVtw6lyaWNhKSZxdW90OywmcXVvdDtKdXN0aWZpY2F0aXZhJnF1b3Q7LCZxdW90O0FkZXLDqm5jaWEgYW8gUERJIDIwMTktMjAyMy9QREkgMjAyNS0yMDMyIChhY3VtdWxhZG8pJnF1b3Q7LCZxdW90O1JlbGF0w7NyaW8gZGUgQXZhbGlhw6fDo28gSW5zdGl0dWNpb25hbCAtIDIwMjQmcXVvdDssJnF1b3Q7QWRlcsOqbmNpYSBhbyBQUEEgMjAyNC0yMDI3IChGZWRlcmFsKSAtIE9iamV0aXZvcyAwMzUxIGEgMDM2MiZxdW90OywmcXVvdDtTdXBlcmHDp8OjbyBkYXMgYmFycmVpcmFzIHBlc3NvYXMgY29tIGRlZmljacOqbmNpYSZxdW90OywmcXVvdDtHTkQmcXVvdDssJnF1b3Q7UGxhbm8gSW50ZXJubyZxdW90OywmcXVvdDtBRyZxdW90OywmcXVvdDtPcmlnZW0gUmVjdXJzbyZxdW90OywmcXVvdDtEYXRhIGluw61jaW8mcXVvdDssJnF1b3Q7SUQmcXVvdDtdIiAvPjxFbnRyeSBUeXBlPSJGaWxsRXJyb3JDb2RlIiBWYWx1ZT0ic1Vua25vd24iIC8+PEVudHJ5IFR5cGU9IkZpbGxTdGF0dXMiIFZhbHVlPSJzQ29tcGxldGUiIC8+PEVudHJ5IFR5cGU9IkZpbGxDb3VudCIgVmFsdWU9Imw0MjEiIC8+PEVudHJ5IFR5cGU9IkFkZGVkVG9EYXRhTW9kZWwiIFZhbHVlPSJsMCIgLz48RW50cnkgVHlwZT0iUmVsYXRpb25zaGlwSW5mb0NvbnRhaW5lciIgVmFsdWU9InN7JnF1b3Q7Y29sdW1uQ291bnQmcXVvdDs6MjEsJnF1b3Q7a2V5Q29sdW1uTmFtZXMmcXVvdDs6W10sJnF1b3Q7cXVlcnlSZWxhdGlvbnNoaXBzJnF1b3Q7OltdLCZxdW90O2NvbHVtbklkZW50aXRpZXMmcXVvdDs6WyZxdW90O1NlY3Rpb24xL19Db21waWxhw6fDo28vQXV0b1JlbW92ZWRDb2x1bW5zMS57VW5pZGFkZSwwfSZxdW90OywmcXVvdDtTZWN0aW9uMS9fQ29tcGlsYcOnw6NvL0F1dG9SZW1vdmVkQ29sdW1uczEue1ZhbG9yIGRlIERlbWFuZGEsMX0mcXVvdDssJnF1b3Q7U2VjdGlvbjEvX0NvbXBpbGHDp8Ojby9BdXRvUmVtb3ZlZENvbHVtbnMxLntWYWxvciBGaW5hbCwyfSZxdW90OywmcXVvdDtTZWN0aW9uMS9fQ29tcGlsYcOnw6NvL0F1dG9SZW1vdmVkQ29sdW1uczEue09yZGVtLDN9JnF1b3Q7LCZxdW90O1NlY3Rpb24xL19Db21waWxhw6fDo28vQXV0b1JlbW92ZWRDb2x1bW5zMS57Q8OzZGlnbyw0fSZxdW90OywmcXVvdDtTZWN0aW9uMS9fQ29tcGlsYcOnw6NvL0F1dG9SZW1vdmVkQ29sdW1uczEue1RpcG8gZGUgRGVzcGVzYSw1fSZxdW90OywmcXVvdDtTZWN0aW9uMS9fQ29tcGlsYcOnw6NvL0F1dG9SZW1vdmVkQ29sdW1uczEue05vbWUgZGEgQcOnw6NvLDZ9JnF1b3Q7LCZxdW90O1NlY3Rpb24xL19Db21waWxhw6fDo28vQXV0b1JlbW92ZWRDb2x1bW5zMS57RGVzY3Jpw6fDo28gZGEgQcOnw6NvLDd9JnF1b3Q7LCZxdW90O1NlY3Rpb24xL19Db21waWxhw6fDo28vQXV0b1JlbW92ZWRDb2x1bW5zMS57SW5kaWNhZG9yLDh9JnF1b3Q7LCZxdW90O1NlY3Rpb24xL19Db21waWxhw6fDo28vQXV0b1JlbW92ZWRDb2x1bW5zMS57TWV0YSAobnVtw6lyaWNhKSw5fSZxdW90OywmcXVvdDtTZWN0aW9uMS9fQ29tcGlsYcOnw6NvL0F1dG9SZW1vdmVkQ29sdW1uczEue0p1c3RpZmljYXRpdmEsMTB9JnF1b3Q7LCZxdW90O1NlY3Rpb24xL19Db21waWxhw6fDo28vQXV0b1JlbW92ZWRDb2x1bW5zMS57QWRlcsOqbmNpYSBhbyBQREkgMjAxOS0yMDIzL1BESSAyMDI1LTIwMzIgKGFjdW11bGFkbyksMTF9JnF1b3Q7LCZxdW90O1NlY3Rpb24xL19Db21waWxhw6fDo28vQXV0b1JlbW92ZWRDb2x1bW5zMS57UmVsYXTDs3JpbyBkZSBBdmFsaWHDp8OjbyBJbnN0aXR1Y2lvbmFsIC0gMjAyNCwxMn0mcXVvdDssJnF1b3Q7U2VjdGlvbjEvX0NvbXBpbGHDp8Ojby9BdXRvUmVtb3ZlZENvbHVtbnMxLntBZGVyw6puY2lhIGFvIFBQQSAyMDI0LTIwMjcgKEZlZGVyYWwpIC0gT2JqZXRpdm9zIDAzNTEgYSAwMzYyLDEzfSZxdW90OywmcXVvdDtTZWN0aW9uMS9fQ29tcGlsYcOnw6NvL0F1dG9SZW1vdmVkQ29sdW1uczEue1N1cGVyYcOnw6NvIGRhcyBiYXJyZWlyYXMgcGVzc29hcyBjb20gZGVmaWNpw6puY2lhLDE0fSZxdW90OywmcXVvdDtTZWN0aW9uMS9fQ29tcGlsYcOnw6NvL0F1dG9SZW1vdmVkQ29sdW1uczEue0dORCwxNX0mcXVvdDssJnF1b3Q7U2VjdGlvbjEvX0NvbXBpbGHDp8Ojby9BdXRvUmVtb3ZlZENvbHVtbnMxLntQbGFubyBJbnRlcm5vLDE2fSZxdW90OywmcXVvdDtTZWN0aW9uMS9fQ29tcGlsYcOnw6NvL0F1dG9SZW1vdmVkQ29sdW1uczEue0FHLDE3fSZxdW90OywmcXVvdDtTZWN0aW9uMS9fQ29tcGlsYcOnw6NvL0F1dG9SZW1vdmVkQ29sdW1uczEue09yaWdlbSBSZWN1cnNvLDE4fSZxdW90OywmcXVvdDtTZWN0aW9uMS9fQ29tcGlsYcOnw6NvL0F1dG9SZW1vdmVkQ29sdW1uczEue0RhdGEgaW7DrWNpbywxOX0mcXVvdDssJnF1b3Q7U2VjdGlvbjEvX0NvbXBpbGHDp8Ojby9BdXRvUmVtb3ZlZENvbHVtbnMxLntJRCwyMH0mcXVvdDtdLCZxdW90O0NvbHVtbkNvdW50JnF1b3Q7OjIxLCZxdW90O0tleUNvbHVtbk5hbWVzJnF1b3Q7OltdLCZxdW90O0NvbHVtbklkZW50aXRpZXMmcXVvdDs6WyZxdW90O1NlY3Rpb24xL19Db21waWxhw6fDo28vQXV0b1JlbW92ZWRDb2x1bW5zMS57VW5pZGFkZSwwfSZxdW90OywmcXVvdDtTZWN0aW9uMS9fQ29tcGlsYcOnw6NvL0F1dG9SZW1vdmVkQ29sdW1uczEue1ZhbG9yIGRlIERlbWFuZGEsMX0mcXVvdDssJnF1b3Q7U2VjdGlvbjEvX0NvbXBpbGHDp8Ojby9BdXRvUmVtb3ZlZENvbHVtbnMxLntWYWxvciBGaW5hbCwyfSZxdW90OywmcXVvdDtTZWN0aW9uMS9fQ29tcGlsYcOnw6NvL0F1dG9SZW1vdmVkQ29sdW1uczEue09yZGVtLDN9JnF1b3Q7LCZxdW90O1NlY3Rpb24xL19Db21waWxhw6fDo28vQXV0b1JlbW92ZWRDb2x1bW5zMS57Q8OzZGlnbyw0fSZxdW90OywmcXVvdDtTZWN0aW9uMS9fQ29tcGlsYcOnw6NvL0F1dG9SZW1vdmVkQ29sdW1uczEue1RpcG8gZGUgRGVzcGVzYSw1fSZxdW90OywmcXVvdDtTZWN0aW9uMS9fQ29tcGlsYcOnw6NvL0F1dG9SZW1vdmVkQ29sdW1uczEue05vbWUgZGEgQcOnw6NvLDZ9JnF1b3Q7LCZxdW90O1NlY3Rpb24xL19Db21waWxhw6fDo28vQXV0b1JlbW92ZWRDb2x1bW5zMS57RGVzY3Jpw6fDo28gZGEgQcOnw6NvLDd9JnF1b3Q7LCZxdW90O1NlY3Rpb24xL19Db21waWxhw6fDo28vQXV0b1JlbW92ZWRDb2x1bW5zMS57SW5kaWNhZG9yLDh9JnF1b3Q7LCZxdW90O1NlY3Rpb24xL19Db21waWxhw6fDo28vQXV0b1JlbW92ZWRDb2x1bW5zMS57TWV0YSAobnVtw6lyaWNhKSw5fSZxdW90OywmcXVvdDtTZWN0aW9uMS9fQ29tcGlsYcOnw6NvL0F1dG9SZW1vdmVkQ29sdW1uczEue0p1c3RpZmljYXRpdmEsMTB9JnF1b3Q7LCZxdW90O1NlY3Rpb24xL19Db21waWxhw6fDo28vQXV0b1JlbW92ZWRDb2x1bW5zMS57QWRlcsOqbmNpYSBhbyBQREkgMjAxOS0yMDIzL1BESSAyMDI1LTIwMzIgKGFjdW11bGFkbyksMTF9JnF1b3Q7LCZxdW90O1NlY3Rpb24xL19Db21waWxhw6fDo28vQXV0b1JlbW92ZWRDb2x1bW5zMS57UmVsYXTDs3JpbyBkZSBBdmFsaWHDp8OjbyBJbnN0aXR1Y2lvbmFsIC0gMjAyNCwxMn0mcXVvdDssJnF1b3Q7U2VjdGlvbjEvX0NvbXBpbGHDp8Ojby9BdXRvUmVtb3ZlZENvbHVtbnMxLntBZGVyw6puY2lhIGFvIFBQQSAyMDI0LTIwMjcgKEZlZGVyYWwpIC0gT2JqZXRpdm9zIDAzNTEgYSAwMzYyLDEzfSZxdW90OywmcXVvdDtTZWN0aW9uMS9fQ29tcGlsYcOnw6NvL0F1dG9SZW1vdmVkQ29sdW1uczEue1N1cGVyYcOnw6NvIGRhcyBiYXJyZWlyYXMgcGVzc29hcyBjb20gZGVmaWNpw6puY2lhLDE0fSZxdW90OywmcXVvdDtTZWN0aW9uMS9fQ29tcGlsYcOnw6NvL0F1dG9SZW1vdmVkQ29sdW1uczEue0dORCwxNX0mcXVvdDssJnF1b3Q7U2VjdGlvbjEvX0NvbXBpbGHDp8Ojby9BdXRvUmVtb3ZlZENvbHVtbnMxLntQbGFubyBJbnRlcm5vLDE2fSZxdW90OywmcXVvdDtTZWN0aW9uMS9fQ29tcGlsYcOnw6NvL0F1dG9SZW1vdmVkQ29sdW1uczEue0FHLDE3fSZxdW90OywmcXVvdDtTZWN0aW9uMS9fQ29tcGlsYcOnw6NvL0F1dG9SZW1vdmVkQ29sdW1uczEue09yaWdlbSBSZWN1cnNvLDE4fSZxdW90OywmcXVvdDtTZWN0aW9uMS9fQ29tcGlsYcOnw6NvL0F1dG9SZW1vdmVkQ29sdW1uczEue0RhdGEgaW7DrWNpbywxOX0mcXVvdDssJnF1b3Q7U2VjdGlvbjEvX0NvbXBpbGHDp8Ojby9BdXRvUmVtb3ZlZENvbHVtbnMxLntJRCwyMH0mcXVvdDtdLCZxdW90O1JlbGF0aW9uc2hpcEluZm8mcXVvdDs6W119IiAvPjwvU3RhYmxlRW50cmllcz48L0l0ZW0+PEl0ZW0+PEl0ZW1Mb2NhdGlvbj48SXRlbVR5cGU+Rm9ybXVsYTwvSXRlbVR5cGU+PEl0ZW1QYXRoPlNlY3Rpb24xL19Db21waWxhJUMzJUE3JUMzJUEzby9Gb250ZTwvSXRlbVBhdGg+PC9JdGVtTG9jYXRpb24+PFN0YWJsZUVudHJpZXMgLz48L0l0ZW0+PEl0ZW0+PEl0ZW1Mb2NhdGlvbj48SXRlbVR5cGU+Rm9ybXVsYTwvSXRlbVR5cGU+PEl0ZW1QYXRoPlNlY3Rpb24xL19Db21waWxhJUMzJUE3JUMzJUEzby9MaW5oYXMlMjBGaWx0cmFkYXM8L0l0ZW1QYXRoPjwvSXRlbUxvY2F0aW9uPjxTdGFibGVFbnRyaWVzIC8+PC9JdGVtPjxJdGVtPjxJdGVtTG9jYXRpb24+PEl0ZW1UeXBlPkZvcm11bGE8L0l0ZW1UeXBlPjxJdGVtUGF0aD5TZWN0aW9uMS9fQ29tcGlsYSVDMyVBNyVDMyVBM28vTGluaGFzJTIwQ2xhc3NpZmljYWRhczwvSXRlbVBhdGg+PC9JdGVtTG9jYXRpb24+PFN0YWJsZUVudHJpZXMgLz48L0l0ZW0+PEl0ZW0+PEl0ZW1Mb2NhdGlvbj48SXRlbVR5cGU+Rm9ybXVsYTwvSXRlbVR5cGU+PEl0ZW1QYXRoPlNlY3Rpb24xL19Db21waWxhJUMzJUE3JUMzJUEzby9Db2x1bmFzJTIwUmVtb3ZpZGFzPC9JdGVtUGF0aD48L0l0ZW1Mb2NhdGlvbj48U3RhYmxlRW50cmllcyAvPjwvSXRlbT48SXRlbT48SXRlbUxvY2F0aW9uPjxJdGVtVHlwZT5Gb3JtdWxhPC9JdGVtVHlwZT48SXRlbVBhdGg+U2VjdGlvbjEvX0NvbXBpbGElQzMlQTclQzMlQTNvL0lEJTIwQWRpY2lvbmFkbzwvSXRlbVBhdGg+PC9JdGVtTG9jYXRpb24+PFN0YWJsZUVudHJpZXMgLz48L0l0ZW0+PEl0ZW0+PEl0ZW1Mb2NhdGlvbj48SXRlbVR5cGU+Rm9ybXVsYTwvSXRlbVR5cGU+PEl0ZW1QYXRoPlNlY3Rpb24xL19Db21waWxhJUMzJUE3JUMzJUEzby9UaXBvJTIwQWx0ZXJhZG88L0l0ZW1QYXRoPjwvSXRlbUxvY2F0aW9uPjxTdGFibGVFbnRyaWVzIC8+PC9JdGVtPjxJdGVtPjxJdGVtTG9jYXRpb24+PEl0ZW1UeXBlPkZvcm11bGE8L0l0ZW1UeXBlPjxJdGVtUGF0aD5TZWN0aW9uMS9fQ29tcGlsYSVDMyVBNyVDMyVBM28vJUMzJTlBbHRpbW9zJTIwY2FyYWN0ZXJlcyUyMGV4dHJhJUMzJUFEZG9zPC9JdGVtUGF0aD48L0l0ZW1Mb2NhdGlvbj48U3RhYmxlRW50cmllcyAvPjwvSXRlbT48SXRlbT48SXRlbUxvY2F0aW9uPjxJdGVtVHlwZT5Gb3JtdWxhPC9JdGVtVHlwZT48SXRlbVBhdGg+U2VjdGlvbjEvQ2hlY2FnZW08L0l0ZW1QYXRoPjwvSXRlbUxvY2F0aW9uPjxTdGFibGVFbnRyaWVzPjxFbnRyeSBUeXBlPSJRdWVyeUlEIiBWYWx1ZT0ic2JlYTM5MzI0LTk3MTYtNGE5Ny05MjBmLTI2YjY3N2Q5NTNmYyIgLz48RW50cnkgVHlwZT0iRmlsbEVuYWJsZWQiIFZhbHVlPSJsMCIgLz48RW50cnkgVHlwZT0iRmlsbE9iamVjdFR5cGUiIFZhbHVlPSJzQ29ubmVjdGlvbk9ubHkiIC8+PEVudHJ5IFR5cGU9IkZpbGxUb0RhdGFNb2RlbEVuYWJsZWQiIFZhbHVlPSJsMCIgLz48RW50cnkgVHlwZT0iSXNQcml2YXRlIiBWYWx1ZT0ibDAiIC8+PEVudHJ5IFR5cGU9IkJ1ZmZlck5leHRSZWZyZXNoIiBWYWx1ZT0ibDEiIC8+PEVudHJ5IFR5cGU9IlJlc3VsdFR5cGUiIFZhbHVlPSJzVGFibGUiIC8+PEVudHJ5IFR5cGU9Ik5hbWVVcGRhdGVkQWZ0ZXJGaWxsIiBWYWx1ZT0ibDAiIC8+PEVudHJ5IFR5cGU9Ik5hdmlnYXRpb25TdGVwTmFtZSIgVmFsdWU9InNOYXZlZ2HDp8OjbyIgLz48RW50cnkgVHlwZT0iRmlsbGVkQ29tcGxldGVSZXN1bHRUb1dvcmtzaGVldCIgVmFsdWU9ImwxIiAvPjxFbnRyeSBUeXBlPSJGaWxsVGFyZ2V0TmFtZUN1c3RvbWl6ZWQiIFZhbHVlPSJsMSIgLz48RW50cnkgVHlwZT0iRmlsbExhc3RVcGRhdGVkIiBWYWx1ZT0iZDIwMjQtMTEtMDRUMjA6NDU6NTIuMDIyNDU4NFoiIC8+PEVudHJ5IFR5cGU9IkZpbGxFcnJvckNvdW50IiBWYWx1ZT0ibDAiIC8+PEVudHJ5IFR5cGU9IkZpbGxDb2x1bW5UeXBlcyIgVmFsdWU9InNCZ1lHQmdBPSIgLz48RW50cnkgVHlwZT0iRmlsbEVycm9yQ29kZSIgVmFsdWU9InNVbmtub3duIiAvPjxFbnRyeSBUeXBlPSJGaWxsQ29sdW1uTmFtZXMiIFZhbHVlPSJzWyZxdW90O1VuaWRhZGUmcXVvdDssJnF1b3Q7SUQmcXVvdDssJnF1b3Q7QXRyaWJ1dG8mcXVvdDssJnF1b3Q7VmFsb3ImcXVvdDssJnF1b3Q7ZXNwYcOnbyZxdW90O10iIC8+PEVudHJ5IFR5cGU9IkZpbGxTdGF0dXMiIFZhbHVlPSJzQ29tcGxldGUiIC8+PEVudHJ5IFR5cGU9IkZpbGxDb3VudCIgVmFsdWU9ImwzNzcxIiAvPjxFbnRyeSBUeXBlPSJBZGRlZFRvRGF0YU1vZGVsIiBWYWx1ZT0ibDAiIC8+PEVudHJ5IFR5cGU9IlJlbGF0aW9uc2hpcEluZm9Db250YWluZXIiIFZhbHVlPSJzeyZxdW90O2NvbHVtbkNvdW50JnF1b3Q7OjUsJnF1b3Q7a2V5Q29sdW1uTmFtZXMmcXVvdDs6W10sJnF1b3Q7cXVlcnlSZWxhdGlvbnNoaXBzJnF1b3Q7OltdLCZxdW90O2NvbHVtbklkZW50aXRpZXMmcXVvdDs6WyZxdW90O1NlY3Rpb24xL0NoZWNhZ2VtL0F1dG9SZW1vdmVkQ29sdW1uczEue1VuaWRhZGUsMH0mcXVvdDssJnF1b3Q7U2VjdGlvbjEvQ2hlY2FnZW0vQXV0b1JlbW92ZWRDb2x1bW5zMS57SUQsMX0mcXVvdDssJnF1b3Q7U2VjdGlvbjEvQ2hlY2FnZW0vQXV0b1JlbW92ZWRDb2x1bW5zMS57QXRyaWJ1dG8sMn0mcXVvdDssJnF1b3Q7U2VjdGlvbjEvQ2hlY2FnZW0vQXV0b1JlbW92ZWRDb2x1bW5zMS57VmFsb3IsM30mcXVvdDssJnF1b3Q7U2VjdGlvbjEvQ2hlY2FnZW0vQXV0b1JlbW92ZWRDb2x1bW5zMS57ZXNwYcOnbyw0fSZxdW90O10sJnF1b3Q7Q29sdW1uQ291bnQmcXVvdDs6NSwmcXVvdDtLZXlDb2x1bW5OYW1lcyZxdW90OzpbXSwmcXVvdDtDb2x1bW5JZGVudGl0aWVzJnF1b3Q7OlsmcXVvdDtTZWN0aW9uMS9DaGVjYWdlbS9BdXRvUmVtb3ZlZENvbHVtbnMxLntVbmlkYWRlLDB9JnF1b3Q7LCZxdW90O1NlY3Rpb24xL0NoZWNhZ2VtL0F1dG9SZW1vdmVkQ29sdW1uczEue0lELDF9JnF1b3Q7LCZxdW90O1NlY3Rpb24xL0NoZWNhZ2VtL0F1dG9SZW1vdmVkQ29sdW1uczEue0F0cmlidXRvLDJ9JnF1b3Q7LCZxdW90O1NlY3Rpb24xL0NoZWNhZ2VtL0F1dG9SZW1vdmVkQ29sdW1uczEue1ZhbG9yLDN9JnF1b3Q7LCZxdW90O1NlY3Rpb24xL0NoZWNhZ2VtL0F1dG9SZW1vdmVkQ29sdW1uczEue2VzcGHDp28sNH0mcXVvdDtdLCZxdW90O1JlbGF0aW9uc2hpcEluZm8mcXVvdDs6W119IiAvPjwvU3RhYmxlRW50cmllcz48L0l0ZW0+PEl0ZW0+PEl0ZW1Mb2NhdGlvbj48SXRlbVR5cGU+Rm9ybXVsYTwvSXRlbVR5cGU+PEl0ZW1QYXRoPlNlY3Rpb24xL0NoZWNhZ2VtL0ZvbnRlPC9JdGVtUGF0aD48L0l0ZW1Mb2NhdGlvbj48U3RhYmxlRW50cmllcyAvPjwvSXRlbT48SXRlbT48SXRlbUxvY2F0aW9uPjxJdGVtVHlwZT5Gb3JtdWxhPC9JdGVtVHlwZT48SXRlbVBhdGg+U2VjdGlvbjEvQ2hlY2FnZW0vQ29sdW5hcyUyMFJlbW92aWRhczwvSXRlbVBhdGg+PC9JdGVtTG9jYXRpb24+PFN0YWJsZUVudHJpZXMgLz48L0l0ZW0+PEl0ZW0+PEl0ZW1Mb2NhdGlvbj48SXRlbVR5cGU+Rm9ybXVsYTwvSXRlbVR5cGU+PEl0ZW1QYXRoPlNlY3Rpb24xL0NoZWNhZ2VtL091dHJhcyUyMENvbHVuYXMlMjBOJUMzJUEzbyUyMERpbiVDMyVBMm1pY2FzPC9JdGVtUGF0aD48L0l0ZW1Mb2NhdGlvbj48U3RhYmxlRW50cmllcyAvPjwvSXRlbT48SXRlbT48SXRlbUxvY2F0aW9uPjxJdGVtVHlwZT5Gb3JtdWxhPC9JdGVtVHlwZT48SXRlbVBhdGg+U2VjdGlvbjEvQ2hlY2FnZW0vUGVyc29uYWxpemElQzMlQTclQzMlQTNvJTIwQWRpY2lvbmFkYTwvSXRlbVBhdGg+PC9JdGVtTG9jYXRpb24+PFN0YWJsZUVudHJpZXMgLz48L0l0ZW0+PEl0ZW0+PEl0ZW1Mb2NhdGlvbj48SXRlbVR5cGU+Rm9ybXVsYTwvSXRlbVR5cGU+PEl0ZW1QYXRoPlNlY3Rpb24xL19SZWxhdCVDMyVCM3Jpb19VbmlkYWRlPC9JdGVtUGF0aD48L0l0ZW1Mb2NhdGlvbj48U3RhYmxlRW50cmllcz48RW50cnkgVHlwZT0iUXVlcnlJRCIgVmFsdWU9InM0Y2ZiYmZiNC0yYzRkLTQ3YmQtOGY2My00MDdlNzE4ZWRhOTUiIC8+PEVudHJ5IFR5cGU9IkZpbGxFbmFibGVkIiBWYWx1ZT0ibDEiIC8+PEVudHJ5IFR5cGU9IkZpbGxPYmplY3RUeXBlIiBWYWx1ZT0ic1RhYmxlIiAvPjxFbnRyeSBUeXBlPSJGaWxsVG9EYXRhTW9kZWxFbmFibGVkIiBWYWx1ZT0ibDAiIC8+PEVudHJ5IFR5cGU9IklzUHJpdmF0ZSIgVmFsdWU9ImwwIiAvPjxFbnRyeSBUeXBlPSJCdWZmZXJOZXh0UmVmcmVzaCIgVmFsdWU9ImwxIiAvPjxFbnRyeSBUeXBlPSJSZXN1bHRUeXBlIiBWYWx1ZT0ic1RhYmxlIiAvPjxFbnRyeSBUeXBlPSJOYW1lVXBkYXRlZEFmdGVyRmlsbCIgVmFsdWU9ImwwIiAvPjxFbnRyeSBUeXBlPSJOYXZpZ2F0aW9uU3RlcE5hbWUiIFZhbHVlPSJzTmF2ZWdhw6fDo28iIC8+PEVudHJ5IFR5cGU9IkZpbGxUYXJnZXQiIFZhbHVlPSJzX1JlbGF0w7NyaW9fVW5pZGFkZSIgLz48RW50cnkgVHlwZT0iRmlsbGVkQ29tcGxldGVSZXN1bHRUb1dvcmtzaGVldCIgVmFsdWU9ImwxIiAvPjxFbnRyeSBUeXBlPSJGaWxsTGFzdFVwZGF0ZWQiIFZhbHVlPSJkMjAyNC0xMS0wNFQyMDo0NjowMS4zNzU2MzM5WiIgLz48RW50cnkgVHlwZT0iRmlsbENvbHVtblR5cGVzIiBWYWx1ZT0ic0JnTVJCQkVSRVJFPSIgLz48RW50cnkgVHlwZT0iRmlsbENvbHVtbk5hbWVzIiBWYWx1ZT0ic1smcXVvdDtVbmlkYWRlJnF1b3Q7LCZxdW90O0HDp8O1ZXMmcXVvdDssJnF1b3Q7VmFsb3IgRmluYWwmcXVvdDssJnF1b3Q7JSZxdW90OywmcXVvdDtWYWxvciBkZSBEZW1hbmRhJnF1b3Q7LCZxdW90O1JhdGVpbyBQcm9wb3JjaW9uYWwmcXVvdDssJnF1b3Q7U2VtIGFzIEZvbnRlcyA1MCA4MSZxdW90OywmcXVvdDtGb250ZXMgNTAgODEmcXVvdDtdIiAvPjxFbnRyeSBUeXBlPSJGaWxsRXJyb3JDb3VudCIgVmFsdWU9ImwwIiAvPjxFbnRyeSBUeXBlPSJGaWxsU3RhdHVzIiBWYWx1ZT0ic0NvbXBsZXRlIiAvPjxFbnRyeSBUeXBlPSJGaWxsRXJyb3JDb2RlIiBWYWx1ZT0ic1Vua25vd24iIC8+PEVudHJ5IFR5cGU9IkZpbGxDb3VudCIgVmFsdWU9ImwxOSIgLz48RW50cnkgVHlwZT0iQWRkZWRUb0RhdGFNb2RlbCIgVmFsdWU9ImwwIiAvPjxFbnRyeSBUeXBlPSJSZWxhdGlvbnNoaXBJbmZvQ29udGFpbmVyIiBWYWx1ZT0ic3smcXVvdDtjb2x1bW5Db3VudCZxdW90Ozo4LCZxdW90O2tleUNvbHVtbk5hbWVzJnF1b3Q7OltdLCZxdW90O3F1ZXJ5UmVsYXRpb25zaGlwcyZxdW90OzpbXSwmcXVvdDtjb2x1bW5JZGVudGl0aWVzJnF1b3Q7OlsmcXVvdDtTZWN0aW9uMS9fUmVsYXTDs3Jpb19VbmlkYWRlL0F1dG9SZW1vdmVkQ29sdW1uczEue1VuaWRhZGUsMH0mcXVvdDssJnF1b3Q7U2VjdGlvbjEvX1JlbGF0w7NyaW9fVW5pZGFkZS9BdXRvUmVtb3ZlZENvbHVtbnMxLntBw6fDtWVzLDF9JnF1b3Q7LCZxdW90O1NlY3Rpb24xL19SZWxhdMOzcmlvX1VuaWRhZGUvQXV0b1JlbW92ZWRDb2x1bW5zMS57VmFsb3IgRmluYWwsMn0mcXVvdDssJnF1b3Q7U2VjdGlvbjEvX1JlbGF0w7NyaW9fVW5pZGFkZS9BdXRvUmVtb3ZlZENvbHVtbnMxLnslLDN9JnF1b3Q7LCZxdW90O1NlY3Rpb24xL19SZWxhdMOzcmlvX1VuaWRhZGUvQXV0b1JlbW92ZWRDb2x1bW5zMS57VmFsb3IgZGUgRGVtYW5kYSw0fSZxdW90OywmcXVvdDtTZWN0aW9uMS9fUmVsYXTDs3Jpb19VbmlkYWRlL0F1dG9SZW1vdmVkQ29sdW1uczEue1JhdGVpbyBQcm9wb3JjaW9uYWwsNX0mcXVvdDssJnF1b3Q7U2VjdGlvbjEvX1JlbGF0w7NyaW9fVW5pZGFkZS9BdXRvUmVtb3ZlZENvbHVtbnMxLntTZW0gYXMgRm9udGVzIDUwIDgxLDZ9JnF1b3Q7LCZxdW90O1NlY3Rpb24xL19SZWxhdMOzcmlvX1VuaWRhZGUvQXV0b1JlbW92ZWRDb2x1bW5zMS57Rm9udGVzIDUwIDgxLDd9JnF1b3Q7XSwmcXVvdDtDb2x1bW5Db3VudCZxdW90Ozo4LCZxdW90O0tleUNvbHVtbk5hbWVzJnF1b3Q7OltdLCZxdW90O0NvbHVtbklkZW50aXRpZXMmcXVvdDs6WyZxdW90O1NlY3Rpb24xL19SZWxhdMOzcmlvX1VuaWRhZGUvQXV0b1JlbW92ZWRDb2x1bW5zMS57VW5pZGFkZSwwfSZxdW90OywmcXVvdDtTZWN0aW9uMS9fUmVsYXTDs3Jpb19VbmlkYWRlL0F1dG9SZW1vdmVkQ29sdW1uczEue0HDp8O1ZXMsMX0mcXVvdDssJnF1b3Q7U2VjdGlvbjEvX1JlbGF0w7NyaW9fVW5pZGFkZS9BdXRvUmVtb3ZlZENvbHVtbnMxLntWYWxvciBGaW5hbCwyfSZxdW90OywmcXVvdDtTZWN0aW9uMS9fUmVsYXTDs3Jpb19VbmlkYWRlL0F1dG9SZW1vdmVkQ29sdW1uczEueyUsM30mcXVvdDssJnF1b3Q7U2VjdGlvbjEvX1JlbGF0w7NyaW9fVW5pZGFkZS9BdXRvUmVtb3ZlZENvbHVtbnMxLntWYWxvciBkZSBEZW1hbmRhLDR9JnF1b3Q7LCZxdW90O1NlY3Rpb24xL19SZWxhdMOzcmlvX1VuaWRhZGUvQXV0b1JlbW92ZWRDb2x1bW5zMS57UmF0ZWlvIFByb3BvcmNpb25hbCw1fSZxdW90OywmcXVvdDtTZWN0aW9uMS9fUmVsYXTDs3Jpb19VbmlkYWRlL0F1dG9SZW1vdmVkQ29sdW1uczEue1NlbSBhcyBGb250ZXMgNTAgODEsNn0mcXVvdDssJnF1b3Q7U2VjdGlvbjEvX1JlbGF0w7NyaW9fVW5pZGFkZS9BdXRvUmVtb3ZlZENvbHVtbnMxLntGb250ZXMgNTAgODEsN30mcXVvdDtdLCZxdW90O1JlbGF0aW9uc2hpcEluZm8mcXVvdDs6W119IiAvPjwvU3RhYmxlRW50cmllcz48L0l0ZW0+PEl0ZW0+PEl0ZW1Mb2NhdGlvbj48SXRlbVR5cGU+Rm9ybXVsYTwvSXRlbVR5cGU+PEl0ZW1QYXRoPlNlY3Rpb24xL19SZWxhdCVDMyVCM3Jpb19VbmlkYWRlL0ZvbnRlPC9JdGVtUGF0aD48L0l0ZW1Mb2NhdGlvbj48U3RhYmxlRW50cmllcyAvPjwvSXRlbT48SXRlbT48SXRlbUxvY2F0aW9uPjxJdGVtVHlwZT5Gb3JtdWxhPC9JdGVtVHlwZT48SXRlbVBhdGg+U2VjdGlvbjEvX1JlbGF0JUMzJUIzcmlvX1VuaWRhZGUvTGluaGFzJTIwQWdydXBhZGFzPC9JdGVtUGF0aD48L0l0ZW1Mb2NhdGlvbj48U3RhYmxlRW50cmllcyAvPjwvSXRlbT48SXRlbT48SXRlbUxvY2F0aW9uPjxJdGVtVHlwZT5Gb3JtdWxhPC9JdGVtVHlwZT48SXRlbVBhdGg+U2VjdGlvbjEvX1JlbGF0JUMzJUIzcmlvX1VuaWRhZGUvVGlwbyUyMEFsdGVyYWRvPC9JdGVtUGF0aD48L0l0ZW1Mb2NhdGlvbj48U3RhYmxlRW50cmllcyAvPjwvSXRlbT48SXRlbT48SXRlbUxvY2F0aW9uPjxJdGVtVHlwZT5Gb3JtdWxhPC9JdGVtVHlwZT48SXRlbVBhdGg+U2VjdGlvbjEvX1JlbGF0JUMzJUIzcmlvX1RpcG88L0l0ZW1QYXRoPjwvSXRlbUxvY2F0aW9uPjxTdGFibGVFbnRyaWVzPjxFbnRyeSBUeXBlPSJRdWVyeUlEIiBWYWx1ZT0iczAyY2YxOTEzLTg1MTEtNDdiMS04ODk0LTRjNGI0ODg4ZTc2MyIgLz48RW50cnkgVHlwZT0iRmlsbEVuYWJsZWQiIFZhbHVlPSJsMSIgLz48RW50cnkgVHlwZT0iRmlsbE9iamVjdFR5cGUiIFZhbHVlPSJzVGFibGUiIC8+PEVudHJ5IFR5cGU9IkZpbGxUb0RhdGFNb2RlbEVuYWJsZWQiIFZhbHVlPSJsMCIgLz48RW50cnkgVHlwZT0iSXNQcml2YXRlIiBWYWx1ZT0ibDAiIC8+PEVudHJ5IFR5cGU9IkJ1ZmZlck5leHRSZWZyZXNoIiBWYWx1ZT0ibDEiIC8+PEVudHJ5IFR5cGU9IlJlc3VsdFR5cGUiIFZhbHVlPSJzVGFibGUiIC8+PEVudHJ5IFR5cGU9Ik5hbWVVcGRhdGVkQWZ0ZXJGaWxsIiBWYWx1ZT0ibDAiIC8+PEVudHJ5IFR5cGU9Ik5hdmlnYXRpb25TdGVwTmFtZSIgVmFsdWU9InNOYXZlZ2HDp8OjbyIgLz48RW50cnkgVHlwZT0iRmlsbFRhcmdldCIgVmFsdWU9InNfUmVsYXTDs3Jpb19UaXBvIiAvPjxFbnRyeSBUeXBlPSJGaWxsZWRDb21wbGV0ZVJlc3VsdFRvV29ya3NoZWV0IiBWYWx1ZT0ibDEiIC8+PEVudHJ5IFR5cGU9IkZpbGxMYXN0VXBkYXRlZCIgVmFsdWU9ImQyMDI0LTExLTA0VDIwOjQ2OjAwLjE5Njc0MjdaIiAvPjxFbnRyeSBUeXBlPSJMb2FkZWRUb0FuYWx5c2lzU2VydmljZXMiIFZhbHVlPSJsMCIgLz48RW50cnkgVHlwZT0iRmlsbENvbHVtblR5cGVzIiBWYWx1ZT0ic0JnTVJCQkU9IiAvPjxFbnRyeSBUeXBlPSJGaWxsRXJyb3JDb3VudCIgVmFsdWU9ImwwIiAvPjxFbnRyeSBUeXBlPSJGaWxsRXJyb3JDb2RlIiBWYWx1ZT0ic1Vua25vd24iIC8+PEVudHJ5IFR5cGU9IkZpbGxDb2x1bW5OYW1lcyIgVmFsdWU9InNbJnF1b3Q7VGlwbyBkZSBEZXNwZXNhJnF1b3Q7LCZxdW90O0HDp8O1ZXMmcXVvdDssJnF1b3Q7VmFsb3IgRmluYWwmcXVvdDssJnF1b3Q7JSZxdW90OywmcXVvdDtWYWxvciBkZSBEZW1hbmRhJnF1b3Q7XSIgLz48RW50cnkgVHlwZT0iRmlsbFN0YXR1cyIgVmFsdWU9InNDb21wbGV0ZSIgLz48RW50cnkgVHlwZT0iRmlsbENvdW50IiBWYWx1ZT0ibDExIiAvPjxFbnRyeSBUeXBlPSJBZGRlZFRvRGF0YU1vZGVsIiBWYWx1ZT0ibDAiIC8+PEVudHJ5IFR5cGU9IlJlbGF0aW9uc2hpcEluZm9Db250YWluZXIiIFZhbHVlPSJzeyZxdW90O2NvbHVtbkNvdW50JnF1b3Q7OjUsJnF1b3Q7a2V5Q29sdW1uTmFtZXMmcXVvdDs6W10sJnF1b3Q7cXVlcnlSZWxhdGlvbnNoaXBzJnF1b3Q7OltdLCZxdW90O2NvbHVtbklkZW50aXRpZXMmcXVvdDs6WyZxdW90O1NlY3Rpb24xL19SZWxhdMOzcmlvX1RpcG8vQXV0b1JlbW92ZWRDb2x1bW5zMS57VGlwbyBkZSBEZXNwZXNhLDB9JnF1b3Q7LCZxdW90O1NlY3Rpb24xL19SZWxhdMOzcmlvX1RpcG8vQXV0b1JlbW92ZWRDb2x1bW5zMS57QcOnw7VlcywxfSZxdW90OywmcXVvdDtTZWN0aW9uMS9fUmVsYXTDs3Jpb19UaXBvL0F1dG9SZW1vdmVkQ29sdW1uczEue1ZhbG9yIEZpbmFsLDJ9JnF1b3Q7LCZxdW90O1NlY3Rpb24xL19SZWxhdMOzcmlvX1RpcG8vQXV0b1JlbW92ZWRDb2x1bW5zMS57JSwzfSZxdW90OywmcXVvdDtTZWN0aW9uMS9fUmVsYXTDs3Jpb19UaXBvL0F1dG9SZW1vdmVkQ29sdW1uczEue1ZhbG9yIGRlIERlbWFuZGEsNH0mcXVvdDtdLCZxdW90O0NvbHVtbkNvdW50JnF1b3Q7OjUsJnF1b3Q7S2V5Q29sdW1uTmFtZXMmcXVvdDs6W10sJnF1b3Q7Q29sdW1uSWRlbnRpdGllcyZxdW90OzpbJnF1b3Q7U2VjdGlvbjEvX1JlbGF0w7NyaW9fVGlwby9BdXRvUmVtb3ZlZENvbHVtbnMxLntUaXBvIGRlIERlc3Blc2EsMH0mcXVvdDssJnF1b3Q7U2VjdGlvbjEvX1JlbGF0w7NyaW9fVGlwby9BdXRvUmVtb3ZlZENvbHVtbnMxLntBw6fDtWVzLDF9JnF1b3Q7LCZxdW90O1NlY3Rpb24xL19SZWxhdMOzcmlvX1RpcG8vQXV0b1JlbW92ZWRDb2x1bW5zMS57VmFsb3IgRmluYWwsMn0mcXVvdDssJnF1b3Q7U2VjdGlvbjEvX1JlbGF0w7NyaW9fVGlwby9BdXRvUmVtb3ZlZENvbHVtbnMxLnslLDN9JnF1b3Q7LCZxdW90O1NlY3Rpb24xL19SZWxhdMOzcmlvX1RpcG8vQXV0b1JlbW92ZWRDb2x1bW5zMS57VmFsb3IgZGUgRGVtYW5kYSw0fSZxdW90O10sJnF1b3Q7UmVsYXRpb25zaGlwSW5mbyZxdW90OzpbXX0iIC8+PC9TdGFibGVFbnRyaWVzPjwvSXRlbT48SXRlbT48SXRlbUxvY2F0aW9uPjxJdGVtVHlwZT5Gb3JtdWxhPC9JdGVtVHlwZT48SXRlbVBhdGg+U2VjdGlvbjEvX1JlbGF0JUMzJUIzcmlvX1RpcG8vRm9udGU8L0l0ZW1QYXRoPjwvSXRlbUxvY2F0aW9uPjxTdGFibGVFbnRyaWVzIC8+PC9JdGVtPjxJdGVtPjxJdGVtTG9jYXRpb24+PEl0ZW1UeXBlPkZvcm11bGE8L0l0ZW1UeXBlPjxJdGVtUGF0aD5TZWN0aW9uMS9fUmVsYXQlQzMlQjNyaW9fVGlwby9MaW5oYXMlMjBBZ3J1cGFkYXM8L0l0ZW1QYXRoPjwvSXRlbUxvY2F0aW9uPjxTdGFibGVFbnRyaWVzIC8+PC9JdGVtPjxJdGVtPjxJdGVtTG9jYXRpb24+PEl0ZW1UeXBlPkZvcm11bGE8L0l0ZW1UeXBlPjxJdGVtUGF0aD5TZWN0aW9uMS9fUmVsYXQlQzMlQjNyaW9fVGlwby9UaXBvJTIwQWx0ZXJhZG88L0l0ZW1QYXRoPjwvSXRlbUxvY2F0aW9uPjxTdGFibGVFbnRyaWVzIC8+PC9JdGVtPjxJdGVtPjxJdGVtTG9jYXRpb24+PEl0ZW1UeXBlPkZvcm11bGE8L0l0ZW1UeXBlPjxJdGVtUGF0aD5TZWN0aW9uMS9fUmVsYXQlQzMlQjNyaW9fVGlwb19VbmlkYWRlPC9JdGVtUGF0aD48L0l0ZW1Mb2NhdGlvbj48U3RhYmxlRW50cmllcz48RW50cnkgVHlwZT0iUXVlcnlJRCIgVmFsdWU9InMwNWZlYzdkMC1lYzczLTRlMjItYWRmMy1lMmExY2I3NWE2NDIiIC8+PEVudHJ5IFR5cGU9IkZpbGxFbmFibGVkIiBWYWx1ZT0ibDEiIC8+PEVudHJ5IFR5cGU9IkZpbGxPYmplY3RUeXBlIiBWYWx1ZT0ic1RhYmxlIiAvPjxFbnRyeSBUeXBlPSJGaWxsVG9EYXRhTW9kZWxFbmFibGVkIiBWYWx1ZT0ibDAiIC8+PEVudHJ5IFR5cGU9IklzUHJpdmF0ZSIgVmFsdWU9ImwwIiAvPjxFbnRyeSBUeXBlPSJOYXZpZ2F0aW9uU3RlcE5hbWUiIFZhbHVlPSJzTmF2ZWdhw6fDo28iIC8+PEVudHJ5IFR5cGU9Ik5hbWVVcGRhdGVkQWZ0ZXJGaWxsIiBWYWx1ZT0ibDAiIC8+PEVudHJ5IFR5cGU9IlJlc3VsdFR5cGUiIFZhbHVlPSJzVGFibGUiIC8+PEVudHJ5IFR5cGU9IkJ1ZmZlck5leHRSZWZyZXNoIiBWYWx1ZT0ibDEiIC8+PEVudHJ5IFR5cGU9IkZpbGxUYXJnZXQiIFZhbHVlPSJzX1JlbGF0w7NyaW9fVGlwb19VbmlkYWRlIiAvPjxFbnRyeSBUeXBlPSJGaWxsZWRDb21wbGV0ZVJlc3VsdFRvV29ya3NoZWV0IiBWYWx1ZT0ibDEiIC8+PEVudHJ5IFR5cGU9IkxvYWRlZFRvQW5hbHlzaXNTZXJ2aWNlcyIgVmFsdWU9ImwwIiAvPjxFbnRyeSBUeXBlPSJGaWxsTGFzdFVwZGF0ZWQiIFZhbHVlPSJkMjAyNC0xMS0wNFQyMDo0NjowMC4xNDY1MzQxWiIgLz48RW50cnkgVHlwZT0iRmlsbEVycm9yQ291bnQiIFZhbHVlPSJsMCIgLz48RW50cnkgVHlwZT0iRmlsbENvbHVtblR5cGVzIiBWYWx1ZT0ic0JnWUdBeEVFRVE9PSIgLz48RW50cnkgVHlwZT0iRmlsbEVycm9yQ29kZSIgVmFsdWU9InNVbmtub3duIiAvPjxFbnRyeSBUeXBlPSJGaWxsQ29sdW1uTmFtZXMiIFZhbHVlPSJzWyZxdW90O1VuaWRhZGUmcXVvdDssJnF1b3Q7VGlwbyBkZSBEZXNwZXNhJnF1b3Q7LCZxdW90O0FHJnF1b3Q7LCZxdW90O0HDp8O1ZXMmcXVvdDssJnF1b3Q7VmFsb3IgRmluYWwmcXVvdDssJnF1b3Q7JSZxdW90OywmcXVvdDtWYWxvciBkZSBEZW1hbmRhJnF1b3Q7XSIgLz48RW50cnkgVHlwZT0iRmlsbFN0YXR1cyIgVmFsdWU9InNDb21wbGV0ZSIgLz48RW50cnkgVHlwZT0iRmlsbENvdW50IiBWYWx1ZT0ibDEzMiIgLz48RW50cnkgVHlwZT0iQWRkZWRUb0RhdGFNb2RlbCIgVmFsdWU9ImwwIiAvPjxFbnRyeSBUeXBlPSJSZWxhdGlvbnNoaXBJbmZvQ29udGFpbmVyIiBWYWx1ZT0ic3smcXVvdDtjb2x1bW5Db3VudCZxdW90Ozo3LCZxdW90O2tleUNvbHVtbk5hbWVzJnF1b3Q7OltdLCZxdW90O3F1ZXJ5UmVsYXRpb25zaGlwcyZxdW90OzpbXSwmcXVvdDtjb2x1bW5JZGVudGl0aWVzJnF1b3Q7OlsmcXVvdDtTZWN0aW9uMS9fUmVsYXTDs3Jpb19UaXBvX1VuaWRhZGUvQXV0b1JlbW92ZWRDb2x1bW5zMS57VW5pZGFkZSwwfSZxdW90OywmcXVvdDtTZWN0aW9uMS9fUmVsYXTDs3Jpb19UaXBvX1VuaWRhZGUvQXV0b1JlbW92ZWRDb2x1bW5zMS57VGlwbyBkZSBEZXNwZXNhLDF9JnF1b3Q7LCZxdW90O1NlY3Rpb24xL19SZWxhdMOzcmlvX1RpcG9fVW5pZGFkZS9BdXRvUmVtb3ZlZENvbHVtbnMxLntBRywyfSZxdW90OywmcXVvdDtTZWN0aW9uMS9fUmVsYXTDs3Jpb19UaXBvX1VuaWRhZGUvQXV0b1JlbW92ZWRDb2x1bW5zMS57QcOnw7VlcywzfSZxdW90OywmcXVvdDtTZWN0aW9uMS9fUmVsYXTDs3Jpb19UaXBvX1VuaWRhZGUvQXV0b1JlbW92ZWRDb2x1bW5zMS57VmFsb3IgRmluYWwsNH0mcXVvdDssJnF1b3Q7U2VjdGlvbjEvX1JlbGF0w7NyaW9fVGlwb19VbmlkYWRlL0F1dG9SZW1vdmVkQ29sdW1uczEueyUsNX0mcXVvdDssJnF1b3Q7U2VjdGlvbjEvX1JlbGF0w7NyaW9fVGlwb19VbmlkYWRlL0F1dG9SZW1vdmVkQ29sdW1uczEue1ZhbG9yIGRlIERlbWFuZGEsNn0mcXVvdDtdLCZxdW90O0NvbHVtbkNvdW50JnF1b3Q7OjcsJnF1b3Q7S2V5Q29sdW1uTmFtZXMmcXVvdDs6W10sJnF1b3Q7Q29sdW1uSWRlbnRpdGllcyZxdW90OzpbJnF1b3Q7U2VjdGlvbjEvX1JlbGF0w7NyaW9fVGlwb19VbmlkYWRlL0F1dG9SZW1vdmVkQ29sdW1uczEue1VuaWRhZGUsMH0mcXVvdDssJnF1b3Q7U2VjdGlvbjEvX1JlbGF0w7NyaW9fVGlwb19VbmlkYWRlL0F1dG9SZW1vdmVkQ29sdW1uczEue1RpcG8gZGUgRGVzcGVzYSwxfSZxdW90OywmcXVvdDtTZWN0aW9uMS9fUmVsYXTDs3Jpb19UaXBvX1VuaWRhZGUvQXV0b1JlbW92ZWRDb2x1bW5zMS57QUcsMn0mcXVvdDssJnF1b3Q7U2VjdGlvbjEvX1JlbGF0w7NyaW9fVGlwb19VbmlkYWRlL0F1dG9SZW1vdmVkQ29sdW1uczEue0HDp8O1ZXMsM30mcXVvdDssJnF1b3Q7U2VjdGlvbjEvX1JlbGF0w7NyaW9fVGlwb19VbmlkYWRlL0F1dG9SZW1vdmVkQ29sdW1uczEue1ZhbG9yIEZpbmFsLDR9JnF1b3Q7LCZxdW90O1NlY3Rpb24xL19SZWxhdMOzcmlvX1RpcG9fVW5pZGFkZS9BdXRvUmVtb3ZlZENvbHVtbnMxLnslLDV9JnF1b3Q7LCZxdW90O1NlY3Rpb24xL19SZWxhdMOzcmlvX1RpcG9fVW5pZGFkZS9BdXRvUmVtb3ZlZENvbHVtbnMxLntWYWxvciBkZSBEZW1hbmRhLDZ9JnF1b3Q7XSwmcXVvdDtSZWxhdGlvbnNoaXBJbmZvJnF1b3Q7OltdfSIgLz48L1N0YWJsZUVudHJpZXM+PC9JdGVtPjxJdGVtPjxJdGVtTG9jYXRpb24+PEl0ZW1UeXBlPkZvcm11bGE8L0l0ZW1UeXBlPjxJdGVtUGF0aD5TZWN0aW9uMS9fUmVsYXQlQzMlQjNyaW9fVGlwb19VbmlkYWRlL0ZvbnRlPC9JdGVtUGF0aD48L0l0ZW1Mb2NhdGlvbj48U3RhYmxlRW50cmllcyAvPjwvSXRlbT48SXRlbT48SXRlbUxvY2F0aW9uPjxJdGVtVHlwZT5Gb3JtdWxhPC9JdGVtVHlwZT48SXRlbVBhdGg+U2VjdGlvbjEvX1JlbGF0JUMzJUIzcmlvX1RpcG9fVW5pZGFkZS9MaW5oYXMlMjBBZ3J1cGFkYXM8L0l0ZW1QYXRoPjwvSXRlbUxvY2F0aW9uPjxTdGFibGVFbnRyaWVzIC8+PC9JdGVtPjxJdGVtPjxJdGVtTG9jYXRpb24+PEl0ZW1UeXBlPkZvcm11bGE8L0l0ZW1UeXBlPjxJdGVtUGF0aD5TZWN0aW9uMS9fUmVsYXQlQzMlQjNyaW9fVGlwb19VbmlkYWRlL1RpcG8lMjBBbHRlcmFkbzwvSXRlbVBhdGg+PC9JdGVtTG9jYXRpb24+PFN0YWJsZUVudHJpZXMgLz48L0l0ZW0+PEl0ZW0+PEl0ZW1Mb2NhdGlvbj48SXRlbVR5cGU+Rm9ybXVsYTwvSXRlbVR5cGU+PEl0ZW1QYXRoPlNlY3Rpb24xL19SZWxhdCVDMyVCM3Jpb19PcmlnZW1fVW5pZGFkZTwvSXRlbVBhdGg+PC9JdGVtTG9jYXRpb24+PFN0YWJsZUVudHJpZXM+PEVudHJ5IFR5cGU9IlF1ZXJ5SUQiIFZhbHVlPSJzYzZmYzEyMTAtNWIyNy00ZTFjLWFmNjgtZmUyY2EyMzkxZGFmIiAvPjxFbnRyeSBUeXBlPSJGaWxsRW5hYmxlZCIgVmFsdWU9ImwxIiAvPjxFbnRyeSBUeXBlPSJGaWxsT2JqZWN0VHlwZSIgVmFsdWU9InNUYWJsZSIgLz48RW50cnkgVHlwZT0iRmlsbFRvRGF0YU1vZGVsRW5hYmxlZCIgVmFsdWU9ImwwIiAvPjxFbnRyeSBUeXBlPSJJc1ByaXZhdGUiIFZhbHVlPSJsMCIgLz48RW50cnkgVHlwZT0iQnVmZmVyTmV4dFJlZnJlc2giIFZhbHVlPSJsMSIgLz48RW50cnkgVHlwZT0iUmVzdWx0VHlwZSIgVmFsdWU9InNUYWJsZSIgLz48RW50cnkgVHlwZT0iTmFtZVVwZGF0ZWRBZnRlckZpbGwiIFZhbHVlPSJsMCIgLz48RW50cnkgVHlwZT0iTmF2aWdhdGlvblN0ZXBOYW1lIiBWYWx1ZT0ic05hdmVnYcOnw6NvIiAvPjxFbnRyeSBUeXBlPSJGaWxsVGFyZ2V0IiBWYWx1ZT0ic19SZWxhdMOzcmlvX09yaWdlbV9VbmlkYWRlIiAvPjxFbnRyeSBUeXBlPSJGaWxsZWRDb21wbGV0ZVJlc3VsdFRvV29ya3NoZWV0IiBWYWx1ZT0ibDEiIC8+PEVudHJ5IFR5cGU9IkxvYWRlZFRvQW5hbHlzaXNTZXJ2aWNlcyIgVmFsdWU9ImwwIiAvPjxFbnRyeSBUeXBlPSJGaWxsRXJyb3JDb3VudCIgVmFsdWU9ImwwIiAvPjxFbnRyeSBUeXBlPSJGaWxsVGFyZ2V0TmFtZUN1c3RvbWl6ZWQiIFZhbHVlPSJsMSIgLz48RW50cnkgVHlwZT0iRmlsbExhc3RVcGRhdGVkIiBWYWx1ZT0iZDIwMjQtMTEtMDRUMjA6NDU6NTcuNDYwNTU2MloiIC8+PEVudHJ5IFR5cGU9IkZpbGxDb2x1bW5UeXBlcyIgVmFsdWU9InNCZ1lERVFRUiIgLz48RW50cnkgVHlwZT0iRmlsbEVycm9yQ29kZSIgVmFsdWU9InNVbmtub3duIiAvPjxFbnRyeSBUeXBlPSJGaWxsQ29sdW1uTmFtZXMiIFZhbHVlPSJzWyZxdW90O1VuaWRhZGUmcXVvdDssJnF1b3Q7T3JpZ2VtIFJlY3Vyc28mcXVvdDssJnF1b3Q7QcOnw7VlcyZxdW90OywmcXVvdDtWYWxvciBGaW5hbCZxdW90OywmcXVvdDslJnF1b3Q7LCZxdW90O1ZhbG9yIGRlIERlbWFuZGEmcXVvdDtdIiAvPjxFbnRyeSBUeXBlPSJGaWxsU3RhdHVzIiBWYWx1ZT0ic0NvbXBsZXRlIiAvPjxFbnRyeSBUeXBlPSJGaWxsQ291bnQiIFZhbHVlPSJsMzMiIC8+PEVudHJ5IFR5cGU9IkFkZGVkVG9EYXRhTW9kZWwiIFZhbHVlPSJsMCIgLz48RW50cnkgVHlwZT0iUmVsYXRpb25zaGlwSW5mb0NvbnRhaW5lciIgVmFsdWU9InN7JnF1b3Q7Y29sdW1uQ291bnQmcXVvdDs6NiwmcXVvdDtrZXlDb2x1bW5OYW1lcyZxdW90OzpbXSwmcXVvdDtxdWVyeVJlbGF0aW9uc2hpcHMmcXVvdDs6W10sJnF1b3Q7Y29sdW1uSWRlbnRpdGllcyZxdW90OzpbJnF1b3Q7U2VjdGlvbjEvX1JlbGF0w7NyaW9fT3JpZ2VtX1VuaWRhZGUvQXV0b1JlbW92ZWRDb2x1bW5zMS57VW5pZGFkZSwwfSZxdW90OywmcXVvdDtTZWN0aW9uMS9fUmVsYXTDs3Jpb19PcmlnZW1fVW5pZGFkZS9BdXRvUmVtb3ZlZENvbHVtbnMxLntPcmlnZW0gUmVjdXJzbywxfSZxdW90OywmcXVvdDtTZWN0aW9uMS9fUmVsYXTDs3Jpb19PcmlnZW1fVW5pZGFkZS9BdXRvUmVtb3ZlZENvbHVtbnMxLntBw6fDtWVzLDJ9JnF1b3Q7LCZxdW90O1NlY3Rpb24xL19SZWxhdMOzcmlvX09yaWdlbV9VbmlkYWRlL0F1dG9SZW1vdmVkQ29sdW1uczEue1ZhbG9yIEZpbmFsLDN9JnF1b3Q7LCZxdW90O1NlY3Rpb24xL19SZWxhdMOzcmlvX09yaWdlbV9VbmlkYWRlL0F1dG9SZW1vdmVkQ29sdW1uczEueyUsNH0mcXVvdDssJnF1b3Q7U2VjdGlvbjEvX1JlbGF0w7NyaW9fT3JpZ2VtX1VuaWRhZGUvQXV0b1JlbW92ZWRDb2x1bW5zMS57VmFsb3IgZGUgRGVtYW5kYSw1fSZxdW90O10sJnF1b3Q7Q29sdW1uQ291bnQmcXVvdDs6NiwmcXVvdDtLZXlDb2x1bW5OYW1lcyZxdW90OzpbXSwmcXVvdDtDb2x1bW5JZGVudGl0aWVzJnF1b3Q7OlsmcXVvdDtTZWN0aW9uMS9fUmVsYXTDs3Jpb19PcmlnZW1fVW5pZGFkZS9BdXRvUmVtb3ZlZENvbHVtbnMxLntVbmlkYWRlLDB9JnF1b3Q7LCZxdW90O1NlY3Rpb24xL19SZWxhdMOzcmlvX09yaWdlbV9VbmlkYWRlL0F1dG9SZW1vdmVkQ29sdW1uczEue09yaWdlbSBSZWN1cnNvLDF9JnF1b3Q7LCZxdW90O1NlY3Rpb24xL19SZWxhdMOzcmlvX09yaWdlbV9VbmlkYWRlL0F1dG9SZW1vdmVkQ29sdW1uczEue0HDp8O1ZXMsMn0mcXVvdDssJnF1b3Q7U2VjdGlvbjEvX1JlbGF0w7NyaW9fT3JpZ2VtX1VuaWRhZGUvQXV0b1JlbW92ZWRDb2x1bW5zMS57VmFsb3IgRmluYWwsM30mcXVvdDssJnF1b3Q7U2VjdGlvbjEvX1JlbGF0w7NyaW9fT3JpZ2VtX1VuaWRhZGUvQXV0b1JlbW92ZWRDb2x1bW5zMS57JSw0fSZxdW90OywmcXVvdDtTZWN0aW9uMS9fUmVsYXTDs3Jpb19PcmlnZW1fVW5pZGFkZS9BdXRvUmVtb3ZlZENvbHVtbnMxLntWYWxvciBkZSBEZW1hbmRhLDV9JnF1b3Q7XSwmcXVvdDtSZWxhdGlvbnNoaXBJbmZvJnF1b3Q7OltdfSIgLz48L1N0YWJsZUVudHJpZXM+PC9JdGVtPjxJdGVtPjxJdGVtTG9jYXRpb24+PEl0ZW1UeXBlPkZvcm11bGE8L0l0ZW1UeXBlPjxJdGVtUGF0aD5TZWN0aW9uMS9fUmVsYXQlQzMlQjNyaW9fT3JpZ2VtX1VuaWRhZGUvRm9udGU8L0l0ZW1QYXRoPjwvSXRlbUxvY2F0aW9uPjxTdGFibGVFbnRyaWVzIC8+PC9JdGVtPjxJdGVtPjxJdGVtTG9jYXRpb24+PEl0ZW1UeXBlPkZvcm11bGE8L0l0ZW1UeXBlPjxJdGVtUGF0aD5TZWN0aW9uMS9fUmVsYXQlQzMlQjNyaW9fT3JpZ2VtX1VuaWRhZGUvTGluaGFzJTIwQWdydXBhZGFzPC9JdGVtUGF0aD48L0l0ZW1Mb2NhdGlvbj48U3RhYmxlRW50cmllcyAvPjwvSXRlbT48SXRlbT48SXRlbUxvY2F0aW9uPjxJdGVtVHlwZT5Gb3JtdWxhPC9JdGVtVHlwZT48SXRlbVBhdGg+U2VjdGlvbjEvX1JlbGF0JUMzJUIzcmlvX09yaWdlbV9VbmlkYWRlL1RpcG8lMjBBbHRlcmFkbzwvSXRlbVBhdGg+PC9JdGVtTG9jYXRpb24+PFN0YWJsZUVudHJpZXMgLz48L0l0ZW0+PEl0ZW0+PEl0ZW1Mb2NhdGlvbj48SXRlbVR5cGU+Rm9ybXVsYTwvSXRlbVR5cGU+PEl0ZW1QYXRoPlNlY3Rpb24xL19SZWxhdCVDMyVCM3Jpb19PcmlnZW08L0l0ZW1QYXRoPjwvSXRlbUxvY2F0aW9uPjxTdGFibGVFbnRyaWVzPjxFbnRyeSBUeXBlPSJRdWVyeUlEIiBWYWx1ZT0ic2ZiNzUxOWQ3LWZkODMtNDFlMC05ZGE1LTdlNTgwOWM1OTQxNSIgLz48RW50cnkgVHlwZT0iRmlsbEVuYWJsZWQiIFZhbHVlPSJsMSIgLz48RW50cnkgVHlwZT0iRmlsbE9iamVjdFR5cGUiIFZhbHVlPSJzVGFibGUiIC8+PEVudHJ5IFR5cGU9IkZpbGxUb0RhdGFNb2RlbEVuYWJsZWQiIFZhbHVlPSJsMCIgLz48RW50cnkgVHlwZT0iSXNQcml2YXRlIiBWYWx1ZT0ibDAiIC8+PEVudHJ5IFR5cGU9IkJ1ZmZlck5leHRSZWZyZXNoIiBWYWx1ZT0ibDEiIC8+PEVudHJ5IFR5cGU9IlJlc3VsdFR5cGUiIFZhbHVlPSJzVGFibGUiIC8+PEVudHJ5IFR5cGU9Ik5hbWVVcGRhdGVkQWZ0ZXJGaWxsIiBWYWx1ZT0ibDAiIC8+PEVudHJ5IFR5cGU9Ik5hdmlnYXRpb25TdGVwTmFtZSIgVmFsdWU9InNOYXZlZ2HDp8OjbyIgLz48RW50cnkgVHlwZT0iRmlsbFRhcmdldCIgVmFsdWU9InNfUmVsYXTDs3Jpb19PcmlnZW0iIC8+PEVudHJ5IFR5cGU9IkZpbGxlZENvbXBsZXRlUmVzdWx0VG9Xb3Jrc2hlZXQiIFZhbHVlPSJsMSIgLz48RW50cnkgVHlwZT0iTG9hZGVkVG9BbmFseXNpc1NlcnZpY2VzIiBWYWx1ZT0ibDAiIC8+PEVudHJ5IFR5cGU9IkZpbGxFcnJvckNvdW50IiBWYWx1ZT0ibDAiIC8+PEVudHJ5IFR5cGU9IkZpbGxMYXN0VXBkYXRlZCIgVmFsdWU9ImQyMDI0LTExLTA0VDIwOjQ1OjU5Ljk3NTUzMTVaIiAvPjxFbnRyeSBUeXBlPSJGaWxsVGFyZ2V0TmFtZUN1c3RvbWl6ZWQiIFZhbHVlPSJsMSIgLz48RW50cnkgVHlwZT0iRmlsbENvbHVtblR5cGVzIiBWYWx1ZT0ic0JnTVJCQkU9IiAvPjxFbnRyeSBUeXBlPSJGaWxsRXJyb3JDb2RlIiBWYWx1ZT0ic1Vua25vd24iIC8+PEVudHJ5IFR5cGU9IkZpbGxDb2x1bW5OYW1lcyIgVmFsdWU9InNbJnF1b3Q7T3JpZ2VtIFJlY3Vyc28mcXVvdDssJnF1b3Q7QcOnw7VlcyZxdW90OywmcXVvdDtWYWxvciBGaW5hbCZxdW90OywmcXVvdDslJnF1b3Q7LCZxdW90O1ZhbG9yIGRlIERlbWFuZGEmcXVvdDtdIiAvPjxFbnRyeSBUeXBlPSJGaWxsU3RhdHVzIiBWYWx1ZT0ic0NvbXBsZXRlIiAvPjxFbnRyeSBUeXBlPSJGaWxsQ291bnQiIFZhbHVlPSJsNyIgLz48RW50cnkgVHlwZT0iQWRkZWRUb0RhdGFNb2RlbCIgVmFsdWU9ImwwIiAvPjxFbnRyeSBUeXBlPSJSZWxhdGlvbnNoaXBJbmZvQ29udGFpbmVyIiBWYWx1ZT0ic3smcXVvdDtjb2x1bW5Db3VudCZxdW90Ozo1LCZxdW90O2tleUNvbHVtbk5hbWVzJnF1b3Q7OltdLCZxdW90O3F1ZXJ5UmVsYXRpb25zaGlwcyZxdW90OzpbXSwmcXVvdDtjb2x1bW5JZGVudGl0aWVzJnF1b3Q7OlsmcXVvdDtTZWN0aW9uMS9fUmVsYXTDs3Jpb19PcmlnZW0vQXV0b1JlbW92ZWRDb2x1bW5zMS57T3JpZ2VtIFJlY3Vyc28sMH0mcXVvdDssJnF1b3Q7U2VjdGlvbjEvX1JlbGF0w7NyaW9fT3JpZ2VtL0F1dG9SZW1vdmVkQ29sdW1uczEue0HDp8O1ZXMsMX0mcXVvdDssJnF1b3Q7U2VjdGlvbjEvX1JlbGF0w7NyaW9fT3JpZ2VtL0F1dG9SZW1vdmVkQ29sdW1uczEue1ZhbG9yIEZpbmFsLDJ9JnF1b3Q7LCZxdW90O1NlY3Rpb24xL19SZWxhdMOzcmlvX09yaWdlbS9BdXRvUmVtb3ZlZENvbHVtbnMxLnslLDN9JnF1b3Q7LCZxdW90O1NlY3Rpb24xL19SZWxhdMOzcmlvX09yaWdlbS9BdXRvUmVtb3ZlZENvbHVtbnMxLntWYWxvciBkZSBEZW1hbmRhLDR9JnF1b3Q7XSwmcXVvdDtDb2x1bW5Db3VudCZxdW90Ozo1LCZxdW90O0tleUNvbHVtbk5hbWVzJnF1b3Q7OltdLCZxdW90O0NvbHVtbklkZW50aXRpZXMmcXVvdDs6WyZxdW90O1NlY3Rpb24xL19SZWxhdMOzcmlvX09yaWdlbS9BdXRvUmVtb3ZlZENvbHVtbnMxLntPcmlnZW0gUmVjdXJzbywwfSZxdW90OywmcXVvdDtTZWN0aW9uMS9fUmVsYXTDs3Jpb19PcmlnZW0vQXV0b1JlbW92ZWRDb2x1bW5zMS57QcOnw7VlcywxfSZxdW90OywmcXVvdDtTZWN0aW9uMS9fUmVsYXTDs3Jpb19PcmlnZW0vQXV0b1JlbW92ZWRDb2x1bW5zMS57VmFsb3IgRmluYWwsMn0mcXVvdDssJnF1b3Q7U2VjdGlvbjEvX1JlbGF0w7NyaW9fT3JpZ2VtL0F1dG9SZW1vdmVkQ29sdW1uczEueyUsM30mcXVvdDssJnF1b3Q7U2VjdGlvbjEvX1JlbGF0w7NyaW9fT3JpZ2VtL0F1dG9SZW1vdmVkQ29sdW1uczEue1ZhbG9yIGRlIERlbWFuZGEsNH0mcXVvdDtdLCZxdW90O1JlbGF0aW9uc2hpcEluZm8mcXVvdDs6W119IiAvPjwvU3RhYmxlRW50cmllcz48L0l0ZW0+PEl0ZW0+PEl0ZW1Mb2NhdGlvbj48SXRlbVR5cGU+Rm9ybXVsYTwvSXRlbVR5cGU+PEl0ZW1QYXRoPlNlY3Rpb24xL19SZWxhdCVDMyVCM3Jpb19PcmlnZW0vRm9udGU8L0l0ZW1QYXRoPjwvSXRlbUxvY2F0aW9uPjxTdGFibGVFbnRyaWVzIC8+PC9JdGVtPjxJdGVtPjxJdGVtTG9jYXRpb24+PEl0ZW1UeXBlPkZvcm11bGE8L0l0ZW1UeXBlPjxJdGVtUGF0aD5TZWN0aW9uMS9fUmVsYXQlQzMlQjNyaW9fT3JpZ2VtL0xpbmhhcyUyMEFncnVwYWRhczwvSXRlbVBhdGg+PC9JdGVtTG9jYXRpb24+PFN0YWJsZUVudHJpZXMgLz48L0l0ZW0+PEl0ZW0+PEl0ZW1Mb2NhdGlvbj48SXRlbVR5cGU+Rm9ybXVsYTwvSXRlbVR5cGU+PEl0ZW1QYXRoPlNlY3Rpb24xL19SZWxhdCVDMyVCM3Jpb19PcmlnZW0vVGlwbyUyMEFsdGVyYWRvPC9JdGVtUGF0aD48L0l0ZW1Mb2NhdGlvbj48U3RhYmxlRW50cmllcyAvPjwvSXRlbT48SXRlbT48SXRlbUxvY2F0aW9uPjxJdGVtVHlwZT5Gb3JtdWxhPC9JdGVtVHlwZT48SXRlbVBhdGg+U2VjdGlvbjEvX1NvbWFfVG90YWw8L0l0ZW1QYXRoPjwvSXRlbUxvY2F0aW9uPjxTdGFibGVFbnRyaWVzPjxFbnRyeSBUeXBlPSJRdWVyeUlEIiBWYWx1ZT0iczQ1ZTFkZDU4LWE1NGUtNGE0ZC1iNDdiLWYzMmRhMGVlMTBlZSIgLz48RW50cnkgVHlwZT0iRmlsbEVuYWJsZWQiIFZhbHVlPSJsMCIgLz48RW50cnkgVHlwZT0iRmlsbE9iamVjdFR5cGUiIFZhbHVlPSJzQ29ubmVjdGlvbk9ubHkiIC8+PEVudHJ5IFR5cGU9IkZpbGxUb0RhdGFNb2RlbEVuYWJsZWQiIFZhbHVlPSJsMCIgLz48RW50cnkgVHlwZT0iSXNQcml2YXRlIiBWYWx1ZT0ibDAiIC8+PEVudHJ5IFR5cGU9IkJ1ZmZlck5leHRSZWZyZXNoIiBWYWx1ZT0ibDEiIC8+PEVudHJ5IFR5cGU9IlJlc3VsdFR5cGUiIFZhbHVlPSJzVGFibGUiIC8+PEVudHJ5IFR5cGU9Ik5hbWVVcGRhdGVkQWZ0ZXJGaWxsIiBWYWx1ZT0ibDAiIC8+PEVudHJ5IFR5cGU9Ik5hdmlnYXRpb25TdGVwTmFtZSIgVmFsdWU9InNOYXZlZ2HDp8OjbyIgLz48RW50cnkgVHlwZT0iRmlsbGVkQ29tcGxldGVSZXN1bHRUb1dvcmtzaGVldCIgVmFsdWU9ImwxIiAvPjxFbnRyeSBUeXBlPSJGaWxsRXJyb3JDb3VudCIgVmFsdWU9ImwwIiAvPjxFbnRyeSBUeXBlPSJGaWxsTGFzdFVwZGF0ZWQiIFZhbHVlPSJkMjAyNC0xMS0wNFQyMDo0NTo1Mi4wMzE2MjY0WiIgLz48RW50cnkgVHlwZT0iRmlsbENvbHVtblR5cGVzIiBWYWx1ZT0ic0FBVT0iIC8+PEVudHJ5IFR5cGU9IkZpbGxFcnJvckNvZGUiIFZhbHVlPSJzVW5rbm93biIgLz48RW50cnkgVHlwZT0iRmlsbENvbHVtbk5hbWVzIiBWYWx1ZT0ic1smcXVvdDtYJnF1b3Q7LCZxdW90O1NvbWEgVG90YWwmcXVvdDtdIiAvPjxFbnRyeSBUeXBlPSJGaWxsU3RhdHVzIiBWYWx1ZT0ic0NvbXBsZXRlIiAvPjxFbnRyeSBUeXBlPSJGaWxsQ291bnQiIFZhbHVlPSJsMSIgLz48RW50cnkgVHlwZT0iQWRkZWRUb0RhdGFNb2RlbCIgVmFsdWU9ImwwIiAvPjxFbnRyeSBUeXBlPSJSZWxhdGlvbnNoaXBJbmZvQ29udGFpbmVyIiBWYWx1ZT0ic3smcXVvdDtjb2x1bW5Db3VudCZxdW90OzoyLCZxdW90O2tleUNvbHVtbk5hbWVzJnF1b3Q7OltdLCZxdW90O3F1ZXJ5UmVsYXRpb25zaGlwcyZxdW90OzpbXSwmcXVvdDtjb2x1bW5JZGVudGl0aWVzJnF1b3Q7OlsmcXVvdDtTZWN0aW9uMS9fU29tYV9Ub3RhbC9BdXRvUmVtb3ZlZENvbHVtbnMxLntYLDB9JnF1b3Q7LCZxdW90O1NlY3Rpb24xL19Tb21hX1RvdGFsL0F1dG9SZW1vdmVkQ29sdW1uczEue1NvbWEgVG90YWwsMX0mcXVvdDtdLCZxdW90O0NvbHVtbkNvdW50JnF1b3Q7OjIsJnF1b3Q7S2V5Q29sdW1uTmFtZXMmcXVvdDs6W10sJnF1b3Q7Q29sdW1uSWRlbnRpdGllcyZxdW90OzpbJnF1b3Q7U2VjdGlvbjEvX1NvbWFfVG90YWwvQXV0b1JlbW92ZWRDb2x1bW5zMS57WCwwfSZxdW90OywmcXVvdDtTZWN0aW9uMS9fU29tYV9Ub3RhbC9BdXRvUmVtb3ZlZENvbHVtbnMxLntTb21hIFRvdGFsLDF9JnF1b3Q7XSwmcXVvdDtSZWxhdGlvbnNoaXBJbmZvJnF1b3Q7OltdfSIgLz48L1N0YWJsZUVudHJpZXM+PC9JdGVtPjxJdGVtPjxJdGVtTG9jYXRpb24+PEl0ZW1UeXBlPkZvcm11bGE8L0l0ZW1UeXBlPjxJdGVtUGF0aD5TZWN0aW9uMS9fU29tYV9Ub3RhbC9Gb250ZTwvSXRlbVBhdGg+PC9JdGVtTG9jYXRpb24+PFN0YWJsZUVudHJpZXMgLz48L0l0ZW0+PEl0ZW0+PEl0ZW1Mb2NhdGlvbj48SXRlbVR5cGU+Rm9ybXVsYTwvSXRlbVR5cGU+PEl0ZW1QYXRoPlNlY3Rpb24xL19Tb21hX1RvdGFsL1BlcnNvbmFsaXphJUMzJUE3JUMzJUEzbyUyMEFkaWNpb25hZGE8L0l0ZW1QYXRoPjwvSXRlbUxvY2F0aW9uPjxTdGFibGVFbnRyaWVzIC8+PC9JdGVtPjxJdGVtPjxJdGVtTG9jYXRpb24+PEl0ZW1UeXBlPkZvcm11bGE8L0l0ZW1UeXBlPjxJdGVtUGF0aD5TZWN0aW9uMS9fU29tYV9Ub3RhbC9MaW5oYXMlMjBBZ3J1cGFkYXM8L0l0ZW1QYXRoPjwvSXRlbUxvY2F0aW9uPjxTdGFibGVFbnRyaWVzIC8+PC9JdGVtPjxJdGVtPjxJdGVtTG9jYXRpb24+PEl0ZW1UeXBlPkZvcm11bGE8L0l0ZW1UeXBlPjxJdGVtUGF0aD5TZWN0aW9uMS9fUmVsYXQlQzMlQjNyaW9fVW5pZGFkZS9QZXJzb25hbGl6YSVDMyVBNyVDMyVBM28lMjBBZGljaW9uYWRhPC9JdGVtUGF0aD48L0l0ZW1Mb2NhdGlvbj48U3RhYmxlRW50cmllcyAvPjwvSXRlbT48SXRlbT48SXRlbUxvY2F0aW9uPjxJdGVtVHlwZT5Gb3JtdWxhPC9JdGVtVHlwZT48SXRlbVBhdGg+U2VjdGlvbjEvX1JlbGF0JUMzJUIzcmlvX1VuaWRhZGUvQ29uc3VsdGFzJTIwTWVzY2xhZGFzPC9JdGVtUGF0aD48L0l0ZW1Mb2NhdGlvbj48U3RhYmxlRW50cmllcyAvPjwvSXRlbT48SXRlbT48SXRlbUxvY2F0aW9uPjxJdGVtVHlwZT5Gb3JtdWxhPC9JdGVtVHlwZT48SXRlbVBhdGg+U2VjdGlvbjEvX1JlbGF0JUMzJUIzcmlvX1VuaWRhZGUvX1NvbWFfVG90YWwlMjBFeHBhbmRpZG88L0l0ZW1QYXRoPjwvSXRlbUxvY2F0aW9uPjxTdGFibGVFbnRyaWVzIC8+PC9JdGVtPjxJdGVtPjxJdGVtTG9jYXRpb24+PEl0ZW1UeXBlPkZvcm11bGE8L0l0ZW1UeXBlPjxJdGVtUGF0aD5TZWN0aW9uMS9fUmVsYXQlQzMlQjNyaW9fVW5pZGFkZS9QZXJzb25hbGl6YSVDMyVBNyVDMyVBM28lMjBBZGljaW9uYWRhMTwvSXRlbVBhdGg+PC9JdGVtTG9jYXRpb24+PFN0YWJsZUVudHJpZXMgLz48L0l0ZW0+PEl0ZW0+PEl0ZW1Mb2NhdGlvbj48SXRlbVR5cGU+Rm9ybXVsYTwvSXRlbVR5cGU+PEl0ZW1QYXRoPlNlY3Rpb24xL19SZWxhdCVDMyVCM3Jpb19VbmlkYWRlL1RpcG8lMjBBbHRlcmFkbzE8L0l0ZW1QYXRoPjwvSXRlbUxvY2F0aW9uPjxTdGFibGVFbnRyaWVzIC8+PC9JdGVtPjxJdGVtPjxJdGVtTG9jYXRpb24+PEl0ZW1UeXBlPkZvcm11bGE8L0l0ZW1UeXBlPjxJdGVtUGF0aD5TZWN0aW9uMS9fUmVsYXQlQzMlQjNyaW9fVW5pZGFkZS9Db2x1bmFzJTIwUmVtb3ZpZGFzPC9JdGVtUGF0aD48L0l0ZW1Mb2NhdGlvbj48U3RhYmxlRW50cmllcyAvPjwvSXRlbT48SXRlbT48SXRlbUxvY2F0aW9uPjxJdGVtVHlwZT5Gb3JtdWxhPC9JdGVtVHlwZT48SXRlbVBhdGg+U2VjdGlvbjEvX1JlbGF0JUMzJUIzcmlvX1RpcG8vUGVyc29uYWxpemElQzMlQTclQzMlQTNvJTIwQWRpY2lvbmFkYTwvSXRlbVBhdGg+PC9JdGVtTG9jYXRpb24+PFN0YWJsZUVudHJpZXMgLz48L0l0ZW0+PEl0ZW0+PEl0ZW1Mb2NhdGlvbj48SXRlbVR5cGU+Rm9ybXVsYTwvSXRlbVR5cGU+PEl0ZW1QYXRoPlNlY3Rpb24xL19SZWxhdCVDMyVCM3Jpb19UaXBvL0NvbnN1bHRhcyUyME1lc2NsYWRhczwvSXRlbVBhdGg+PC9JdGVtTG9jYXRpb24+PFN0YWJsZUVudHJpZXMgLz48L0l0ZW0+PEl0ZW0+PEl0ZW1Mb2NhdGlvbj48SXRlbVR5cGU+Rm9ybXVsYTwvSXRlbVR5cGU+PEl0ZW1QYXRoPlNlY3Rpb24xL19SZWxhdCVDMyVCM3Jpb19UaXBvL19Tb21hX1RvdGFsJTIwRXhwYW5kaWRvPC9JdGVtUGF0aD48L0l0ZW1Mb2NhdGlvbj48U3RhYmxlRW50cmllcyAvPjwvSXRlbT48SXRlbT48SXRlbUxvY2F0aW9uPjxJdGVtVHlwZT5Gb3JtdWxhPC9JdGVtVHlwZT48SXRlbVBhdGg+U2VjdGlvbjEvX1JlbGF0JUMzJUIzcmlvX1RpcG8vUGVyc29uYWxpemElQzMlQTclQzMlQTNvJTIwQWRpY2lvbmFkYTE8L0l0ZW1QYXRoPjwvSXRlbUxvY2F0aW9uPjxTdGFibGVFbnRyaWVzIC8+PC9JdGVtPjxJdGVtPjxJdGVtTG9jYXRpb24+PEl0ZW1UeXBlPkZvcm11bGE8L0l0ZW1UeXBlPjxJdGVtUGF0aD5TZWN0aW9uMS9fUmVsYXQlQzMlQjNyaW9fVGlwby9UaXBvJTIwQWx0ZXJhZG8xPC9JdGVtUGF0aD48L0l0ZW1Mb2NhdGlvbj48U3RhYmxlRW50cmllcyAvPjwvSXRlbT48SXRlbT48SXRlbUxvY2F0aW9uPjxJdGVtVHlwZT5Gb3JtdWxhPC9JdGVtVHlwZT48SXRlbVBhdGg+U2VjdGlvbjEvX1JlbGF0JUMzJUIzcmlvX1RpcG8vQ29sdW5hcyUyMFJlbW92aWRhczwvSXRlbVBhdGg+PC9JdGVtTG9jYXRpb24+PFN0YWJsZUVudHJpZXMgLz48L0l0ZW0+PEl0ZW0+PEl0ZW1Mb2NhdGlvbj48SXRlbVR5cGU+Rm9ybXVsYTwvSXRlbVR5cGU+PEl0ZW1QYXRoPlNlY3Rpb24xL19SZWxhdCVDMyVCM3Jpb19PcmlnZW0vUGVyc29uYWxpemElQzMlQTclQzMlQTNvJTIwQWRpY2lvbmFkYTwvSXRlbVBhdGg+PC9JdGVtTG9jYXRpb24+PFN0YWJsZUVudHJpZXMgLz48L0l0ZW0+PEl0ZW0+PEl0ZW1Mb2NhdGlvbj48SXRlbVR5cGU+Rm9ybXVsYTwvSXRlbVR5cGU+PEl0ZW1QYXRoPlNlY3Rpb24xL19SZWxhdCVDMyVCM3Jpb19PcmlnZW0vQ29uc3VsdGFzJTIwTWVzY2xhZGFzPC9JdGVtUGF0aD48L0l0ZW1Mb2NhdGlvbj48U3RhYmxlRW50cmllcyAvPjwvSXRlbT48SXRlbT48SXRlbUxvY2F0aW9uPjxJdGVtVHlwZT5Gb3JtdWxhPC9JdGVtVHlwZT48SXRlbVBhdGg+U2VjdGlvbjEvX1JlbGF0JUMzJUIzcmlvX09yaWdlbS9fU29tYV9Ub3RhbCUyMEV4cGFuZGlkbzwvSXRlbVBhdGg+PC9JdGVtTG9jYXRpb24+PFN0YWJsZUVudHJpZXMgLz48L0l0ZW0+PEl0ZW0+PEl0ZW1Mb2NhdGlvbj48SXRlbVR5cGU+Rm9ybXVsYTwvSXRlbVR5cGU+PEl0ZW1QYXRoPlNlY3Rpb24xL19SZWxhdCVDMyVCM3Jpb19PcmlnZW0vUGVyc29uYWxpemElQzMlQTclQzMlQTNvJTIwQWRpY2lvbmFkYTE8L0l0ZW1QYXRoPjwvSXRlbUxvY2F0aW9uPjxTdGFibGVFbnRyaWVzIC8+PC9JdGVtPjxJdGVtPjxJdGVtTG9jYXRpb24+PEl0ZW1UeXBlPkZvcm11bGE8L0l0ZW1UeXBlPjxJdGVtUGF0aD5TZWN0aW9uMS9fUmVsYXQlQzMlQjNyaW9fT3JpZ2VtL1RpcG8lMjBBbHRlcmFkbzE8L0l0ZW1QYXRoPjwvSXRlbUxvY2F0aW9uPjxTdGFibGVFbnRyaWVzIC8+PC9JdGVtPjxJdGVtPjxJdGVtTG9jYXRpb24+PEl0ZW1UeXBlPkZvcm11bGE8L0l0ZW1UeXBlPjxJdGVtUGF0aD5TZWN0aW9uMS9fUmVsYXQlQzMlQjNyaW9fT3JpZ2VtL0NvbHVuYXMlMjBSZW1vdmlkYXM8L0l0ZW1QYXRoPjwvSXRlbUxvY2F0aW9uPjxTdGFibGVFbnRyaWVzIC8+PC9JdGVtPjxJdGVtPjxJdGVtTG9jYXRpb24+PEl0ZW1UeXBlPkZvcm11bGE8L0l0ZW1UeXBlPjxJdGVtUGF0aD5TZWN0aW9uMS9fU29tYV9Ub3RhbF9VbmlkYWRlPC9JdGVtUGF0aD48L0l0ZW1Mb2NhdGlvbj48U3RhYmxlRW50cmllcz48RW50cnkgVHlwZT0iUXVlcnlJRCIgVmFsdWU9InMxYmU0MmFmOC1iYjNlLTQ4ODctYWYwMi0wOWYzMDJmMzZiNTciIC8+PEVudHJ5IFR5cGU9IkxvYWRlZFRvQW5hbHlzaXNTZXJ2aWNlcyIgVmFsdWU9ImwwIiAvPjxFbnRyeSBUeXBlPSJGaWxsRXJyb3JDb3VudCIgVmFsdWU9ImwwIiAvPjxFbnRyeSBUeXBlPSJGaWxsRW5hYmxlZCIgVmFsdWU9ImwwIiAvPjxFbnRyeSBUeXBlPSJGaWxsT2JqZWN0VHlwZSIgVmFsdWU9InNDb25uZWN0aW9uT25seSIgLz48RW50cnkgVHlwZT0iRmlsbFRvRGF0YU1vZGVsRW5hYmxlZCIgVmFsdWU9ImwwIiAvPjxFbnRyeSBUeXBlPSJJc1ByaXZhdGUiIFZhbHVlPSJsMCIgLz48RW50cnkgVHlwZT0iQnVmZmVyTmV4dFJlZnJlc2giIFZhbHVlPSJsMSIgLz48RW50cnkgVHlwZT0iUmVzdWx0VHlwZSIgVmFsdWU9InNUYWJsZSIgLz48RW50cnkgVHlwZT0iTmFtZVVwZGF0ZWRBZnRlckZpbGwiIFZhbHVlPSJsMCIgLz48RW50cnkgVHlwZT0iTmF2aWdhdGlvblN0ZXBOYW1lIiBWYWx1ZT0ic05hdmVnYcOnw6NvIiAvPjxFbnRyeSBUeXBlPSJGaWxsZWRDb21wbGV0ZVJlc3VsdFRvV29ya3NoZWV0IiBWYWx1ZT0ibDEiIC8+PEVudHJ5IFR5cGU9IkZpbGxMYXN0VXBkYXRlZCIgVmFsdWU9ImQyMDI0LTExLTA0VDIwOjQ1OjUyLjAzOTcxMTlaIiAvPjxFbnRyeSBUeXBlPSJGaWxsQ29sdW1uVHlwZXMiIFZhbHVlPSJzQmdVPSIgLz48RW50cnkgVHlwZT0iRmlsbEVycm9yQ29kZSIgVmFsdWU9InNVbmtub3duIiAvPjxFbnRyeSBUeXBlPSJGaWxsQ29sdW1uTmFtZXMiIFZhbHVlPSJzWyZxdW90O1VuaWRhZGUmcXVvdDssJnF1b3Q7U29tYSBUb3RhbCZxdW90O10iIC8+PEVudHJ5IFR5cGU9IkZpbGxTdGF0dXMiIFZhbHVlPSJzQ29tcGxldGUiIC8+PEVudHJ5IFR5cGU9IkZpbGxDb3VudCIgVmFsdWU9ImwxOSIgLz48RW50cnkgVHlwZT0iQWRkZWRUb0RhdGFNb2RlbCIgVmFsdWU9ImwwIiAvPjxFbnRyeSBUeXBlPSJSZWxhdGlvbnNoaXBJbmZvQ29udGFpbmVyIiBWYWx1ZT0ic3smcXVvdDtjb2x1bW5Db3VudCZxdW90OzoyLCZxdW90O2tleUNvbHVtbk5hbWVzJnF1b3Q7OltdLCZxdW90O3F1ZXJ5UmVsYXRpb25zaGlwcyZxdW90OzpbXSwmcXVvdDtjb2x1bW5JZGVudGl0aWVzJnF1b3Q7OlsmcXVvdDtTZWN0aW9uMS9fU29tYV9Ub3RhbF9VbmlkYWRlL0F1dG9SZW1vdmVkQ29sdW1uczEue1VuaWRhZGUsMH0mcXVvdDssJnF1b3Q7U2VjdGlvbjEvX1NvbWFfVG90YWxfVW5pZGFkZS9BdXRvUmVtb3ZlZENvbHVtbnMxLntTb21hIFRvdGFsLDF9JnF1b3Q7XSwmcXVvdDtDb2x1bW5Db3VudCZxdW90OzoyLCZxdW90O0tleUNvbHVtbk5hbWVzJnF1b3Q7OltdLCZxdW90O0NvbHVtbklkZW50aXRpZXMmcXVvdDs6WyZxdW90O1NlY3Rpb24xL19Tb21hX1RvdGFsX1VuaWRhZGUvQXV0b1JlbW92ZWRDb2x1bW5zMS57VW5pZGFkZSwwfSZxdW90OywmcXVvdDtTZWN0aW9uMS9fU29tYV9Ub3RhbF9VbmlkYWRlL0F1dG9SZW1vdmVkQ29sdW1uczEue1NvbWEgVG90YWwsMX0mcXVvdDtdLCZxdW90O1JlbGF0aW9uc2hpcEluZm8mcXVvdDs6W119IiAvPjwvU3RhYmxlRW50cmllcz48L0l0ZW0+PEl0ZW0+PEl0ZW1Mb2NhdGlvbj48SXRlbVR5cGU+Rm9ybXVsYTwvSXRlbVR5cGU+PEl0ZW1QYXRoPlNlY3Rpb24xL19Tb21hX1RvdGFsX1VuaWRhZGUvRm9udGU8L0l0ZW1QYXRoPjwvSXRlbUxvY2F0aW9uPjxTdGFibGVFbnRyaWVzIC8+PC9JdGVtPjxJdGVtPjxJdGVtTG9jYXRpb24+PEl0ZW1UeXBlPkZvcm11bGE8L0l0ZW1UeXBlPjxJdGVtUGF0aD5TZWN0aW9uMS9fU29tYV9Ub3RhbF9VbmlkYWRlL0xpbmhhcyUyMEFncnVwYWRhczwvSXRlbVBhdGg+PC9JdGVtTG9jYXRpb24+PFN0YWJsZUVudHJpZXMgLz48L0l0ZW0+PEl0ZW0+PEl0ZW1Mb2NhdGlvbj48SXRlbVR5cGU+Rm9ybXVsYTwvSXRlbVR5cGU+PEl0ZW1QYXRoPlNlY3Rpb24xL19SZWxhdCVDMyVCM3Jpb19UaXBvX1VuaWRhZGUvQ29uc3VsdGFzJTIwTWVzY2xhZGFzPC9JdGVtUGF0aD48L0l0ZW1Mb2NhdGlvbj48U3RhYmxlRW50cmllcyAvPjwvSXRlbT48SXRlbT48SXRlbUxvY2F0aW9uPjxJdGVtVHlwZT5Gb3JtdWxhPC9JdGVtVHlwZT48SXRlbVBhdGg+U2VjdGlvbjEvX1JlbGF0JUMzJUIzcmlvX1RpcG9fVW5pZGFkZS9fU29tYV9Ub3RhbF9VbmlkYWRlJTIwRXhwYW5kaWRvPC9JdGVtUGF0aD48L0l0ZW1Mb2NhdGlvbj48U3RhYmxlRW50cmllcyAvPjwvSXRlbT48SXRlbT48SXRlbUxvY2F0aW9uPjxJdGVtVHlwZT5Gb3JtdWxhPC9JdGVtVHlwZT48SXRlbVBhdGg+U2VjdGlvbjEvX1JlbGF0JUMzJUIzcmlvX1RpcG9fVW5pZGFkZS9QZXJzb25hbGl6YSVDMyVBNyVDMyVBM28lMjBBZGljaW9uYWRhPC9JdGVtUGF0aD48L0l0ZW1Mb2NhdGlvbj48U3RhYmxlRW50cmllcyAvPjwvSXRlbT48SXRlbT48SXRlbUxvY2F0aW9uPjxJdGVtVHlwZT5Gb3JtdWxhPC9JdGVtVHlwZT48SXRlbVBhdGg+U2VjdGlvbjEvX1JlbGF0JUMzJUIzcmlvX1RpcG9fVW5pZGFkZS9UaXBvJTIwQWx0ZXJhZG8xPC9JdGVtUGF0aD48L0l0ZW1Mb2NhdGlvbj48U3RhYmxlRW50cmllcyAvPjwvSXRlbT48SXRlbT48SXRlbUxvY2F0aW9uPjxJdGVtVHlwZT5Gb3JtdWxhPC9JdGVtVHlwZT48SXRlbVBhdGg+U2VjdGlvbjEvX1JlbGF0JUMzJUIzcmlvX1RpcG9fVW5pZGFkZS9Db2x1bmFzJTIwUmVtb3ZpZGFzPC9JdGVtUGF0aD48L0l0ZW1Mb2NhdGlvbj48U3RhYmxlRW50cmllcyAvPjwvSXRlbT48SXRlbT48SXRlbUxvY2F0aW9uPjxJdGVtVHlwZT5Gb3JtdWxhPC9JdGVtVHlwZT48SXRlbVBhdGg+U2VjdGlvbjEvX1JlbGF0JUMzJUIzcmlvX1RpcG9fVW5pZGFkZS9Db2x1bmFzJTIwUmVub21lYWRhczwvSXRlbVBhdGg+PC9JdGVtTG9jYXRpb24+PFN0YWJsZUVudHJpZXMgLz48L0l0ZW0+PEl0ZW0+PEl0ZW1Mb2NhdGlvbj48SXRlbVR5cGU+Rm9ybXVsYTwvSXRlbVR5cGU+PEl0ZW1QYXRoPlNlY3Rpb24xL19SZWxhdCVDMyVCM3Jpb19PcmlnZW1fVW5pZGFkZS9Db25zdWx0YXMlMjBNZXNjbGFkYXM8L0l0ZW1QYXRoPjwvSXRlbUxvY2F0aW9uPjxTdGFibGVFbnRyaWVzIC8+PC9JdGVtPjxJdGVtPjxJdGVtTG9jYXRpb24+PEl0ZW1UeXBlPkZvcm11bGE8L0l0ZW1UeXBlPjxJdGVtUGF0aD5TZWN0aW9uMS9fUmVsYXQlQzMlQjNyaW9fT3JpZ2VtX1VuaWRhZGUvX1NvbWFfVG90YWxfVW5pZGFkZSUyMEV4cGFuZGlkbzwvSXRlbVBhdGg+PC9JdGVtTG9jYXRpb24+PFN0YWJsZUVudHJpZXMgLz48L0l0ZW0+PEl0ZW0+PEl0ZW1Mb2NhdGlvbj48SXRlbVR5cGU+Rm9ybXVsYTwvSXRlbVR5cGU+PEl0ZW1QYXRoPlNlY3Rpb24xL19SZWxhdCVDMyVCM3Jpb19PcmlnZW1fVW5pZGFkZS9QZXJzb25hbGl6YSVDMyVBNyVDMyVBM28lMjBBZGljaW9uYWRhPC9JdGVtUGF0aD48L0l0ZW1Mb2NhdGlvbj48U3RhYmxlRW50cmllcyAvPjwvSXRlbT48SXRlbT48SXRlbUxvY2F0aW9uPjxJdGVtVHlwZT5Gb3JtdWxhPC9JdGVtVHlwZT48SXRlbVBhdGg+U2VjdGlvbjEvX1JlbGF0JUMzJUIzcmlvX09yaWdlbV9VbmlkYWRlL1RpcG8lMjBBbHRlcmFkbzE8L0l0ZW1QYXRoPjwvSXRlbUxvY2F0aW9uPjxTdGFibGVFbnRyaWVzIC8+PC9JdGVtPjxJdGVtPjxJdGVtTG9jYXRpb24+PEl0ZW1UeXBlPkZvcm11bGE8L0l0ZW1UeXBlPjxJdGVtUGF0aD5TZWN0aW9uMS9fUmVsYXQlQzMlQjNyaW9fT3JpZ2VtX1VuaWRhZGUvQ29sdW5hcyUyMFJlbW92aWRhczwvSXRlbVBhdGg+PC9JdGVtTG9jYXRpb24+PFN0YWJsZUVudHJpZXMgLz48L0l0ZW0+PEl0ZW0+PEl0ZW1Mb2NhdGlvbj48SXRlbVR5cGU+Rm9ybXVsYTwvSXRlbVR5cGU+PEl0ZW1QYXRoPlNlY3Rpb24xL19SZWxhdCVDMyVCM3Jpb19PcmlnZW1fVW5pZGFkZS9Db2x1bmFzJTIwUmVub21lYWRhczwvSXRlbVBhdGg+PC9JdGVtTG9jYXRpb24+PFN0YWJsZUVudHJpZXMgLz48L0l0ZW0+PEl0ZW0+PEl0ZW1Mb2NhdGlvbj48SXRlbVR5cGU+Rm9ybXVsYTwvSXRlbVR5cGU+PEl0ZW1QYXRoPlNlY3Rpb24xL19SZWxhdCVDMyVCM3Jpb19VbmlkYWRlL0NvbHVuYXMlMjBSZW9yZGVuYWRhczwvSXRlbVBhdGg+PC9JdGVtTG9jYXRpb24+PFN0YWJsZUVudHJpZXMgLz48L0l0ZW0+PEl0ZW0+PEl0ZW1Mb2NhdGlvbj48SXRlbVR5cGU+Rm9ybXVsYTwvSXRlbVR5cGU+PEl0ZW1QYXRoPlNlY3Rpb24xL19SZWxhdCVDMyVCM3Jpb19UaXBvL0NvbHVuYXMlMjBSZW9yZGVuYWRhczwvSXRlbVBhdGg+PC9JdGVtTG9jYXRpb24+PFN0YWJsZUVudHJpZXMgLz48L0l0ZW0+PEl0ZW0+PEl0ZW1Mb2NhdGlvbj48SXRlbVR5cGU+Rm9ybXVsYTwvSXRlbVR5cGU+PEl0ZW1QYXRoPlNlY3Rpb24xL19SZWxhdCVDMyVCM3Jpb19PcmlnZW0vQ29sdW5hcyUyMFJlb3JkZW5hZGFzPC9JdGVtUGF0aD48L0l0ZW1Mb2NhdGlvbj48U3RhYmxlRW50cmllcyAvPjwvSXRlbT48SXRlbT48SXRlbUxvY2F0aW9uPjxJdGVtVHlwZT5Gb3JtdWxhPC9JdGVtVHlwZT48SXRlbVBhdGg+U2VjdGlvbjEvX1JlbGF0JUMzJUIzcmlvX1RpcG9fVW5pZGFkZS9Db2x1bmFzJTIwUmVvcmRlbmFkYXM8L0l0ZW1QYXRoPjwvSXRlbUxvY2F0aW9uPjxTdGFibGVFbnRyaWVzIC8+PC9JdGVtPjxJdGVtPjxJdGVtTG9jYXRpb24+PEl0ZW1UeXBlPkZvcm11bGE8L0l0ZW1UeXBlPjxJdGVtUGF0aD5TZWN0aW9uMS9fUmVsYXQlQzMlQjNyaW9fT3JpZ2VtX1VuaWRhZGUvQ29sdW5hcyUyMFJlb3JkZW5hZGFzPC9JdGVtUGF0aD48L0l0ZW1Mb2NhdGlvbj48U3RhYmxlRW50cmllcyAvPjwvSXRlbT48SXRlbT48SXRlbUxvY2F0aW9uPjxJdGVtVHlwZT5Gb3JtdWxhPC9JdGVtVHlwZT48SXRlbVBhdGg+U2VjdGlvbjEvX1JlbGF0JUMzJUIzcmlvX1VuaWRhZGUvUGVyc29uYWxpemElQzMlQTclQzMlQTNvJTIwQWRpY2lvbmFkYTI8L0l0ZW1QYXRoPjwvSXRlbUxvY2F0aW9uPjxTdGFibGVFbnRyaWVzIC8+PC9JdGVtPjxJdGVtPjxJdGVtTG9jYXRpb24+PEl0ZW1UeXBlPkZvcm11bGE8L0l0ZW1UeXBlPjxJdGVtUGF0aD5TZWN0aW9uMS9fUmVsYXQlQzMlQjNyaW9fVW5pZGFkZS9Db2x1bmFzJTIwUmVub21lYWRhczwvSXRlbVBhdGg+PC9JdGVtTG9jYXRpb24+PFN0YWJsZUVudHJpZXMgLz48L0l0ZW0+PEl0ZW0+PEl0ZW1Mb2NhdGlvbj48SXRlbVR5cGU+Rm9ybXVsYTwvSXRlbVR5cGU+PEl0ZW1QYXRoPlNlY3Rpb24xL19SZWxhdCVDMyVCM3Jpb19UaXBvL0NvbHVuYXMlMjBSZW5vbWVhZGFzPC9JdGVtUGF0aD48L0l0ZW1Mb2NhdGlvbj48U3RhYmxlRW50cmllcyAvPjwvSXRlbT48SXRlbT48SXRlbUxvY2F0aW9uPjxJdGVtVHlwZT5Gb3JtdWxhPC9JdGVtVHlwZT48SXRlbVBhdGg+U2VjdGlvbjEvX1JlbGF0JUMzJUIzcmlvX09yaWdlbS9Db2x1bmFzJTIwUmVub21lYWRhczwvSXRlbVBhdGg+PC9JdGVtTG9jYXRpb24+PFN0YWJsZUVudHJpZXMgLz48L0l0ZW0+PEl0ZW0+PEl0ZW1Mb2NhdGlvbj48SXRlbVR5cGU+Rm9ybXVsYTwvSXRlbVR5cGU+PEl0ZW1QYXRoPlNlY3Rpb24xL19SZWxhdCVDMyVCM3Jpb19UaXBvX1VuaWRhZGUvQ29sdW5hcyUyMFJlbm9tZWFkYXMxPC9JdGVtUGF0aD48L0l0ZW1Mb2NhdGlvbj48U3RhYmxlRW50cmllcyAvPjwvSXRlbT48SXRlbT48SXRlbUxvY2F0aW9uPjxJdGVtVHlwZT5Gb3JtdWxhPC9JdGVtVHlwZT48SXRlbVBhdGg+U2VjdGlvbjEvX1JlbGF0JUMzJUIzcmlvX09yaWdlbV9VbmlkYWRlL0NvbHVuYXMlMjBSZW5vbWVhZGFzMTwvSXRlbVBhdGg+PC9JdGVtTG9jYXRpb24+PFN0YWJsZUVudHJpZXMgLz48L0l0ZW0+PEl0ZW0+PEl0ZW1Mb2NhdGlvbj48SXRlbVR5cGU+Rm9ybXVsYTwvSXRlbVR5cGU+PEl0ZW1QYXRoPlNlY3Rpb24xL19SZWxhdCVDMyVCM3Jpb19QcmlvcmlkYWRlczwvSXRlbVBhdGg+PC9JdGVtTG9jYXRpb24+PFN0YWJsZUVudHJpZXM+PEVudHJ5IFR5cGU9IlF1ZXJ5SUQiIFZhbHVlPSJzODE0Mzc0ZGMtMDY3NC00OWMwLTkxNzYtNzQ2YTFjMmIyYTIyIiAvPjxFbnRyeSBUeXBlPSJGaWxsRW5hYmxlZCIgVmFsdWU9ImwxIiAvPjxFbnRyeSBUeXBlPSJGaWxsT2JqZWN0VHlwZSIgVmFsdWU9InNUYWJsZSIgLz48RW50cnkgVHlwZT0iRmlsbFRvRGF0YU1vZGVsRW5hYmxlZCIgVmFsdWU9ImwwIiAvPjxFbnRyeSBUeXBlPSJJc1ByaXZhdGUiIFZhbHVlPSJsMCIgLz48RW50cnkgVHlwZT0iQnVmZmVyTmV4dFJlZnJlc2giIFZhbHVlPSJsMSIgLz48RW50cnkgVHlwZT0iUmVzdWx0VHlwZSIgVmFsdWU9InNUYWJsZSIgLz48RW50cnkgVHlwZT0iTmFtZVVwZGF0ZWRBZnRlckZpbGwiIFZhbHVlPSJsMCIgLz48RW50cnkgVHlwZT0iTmF2aWdhdGlvblN0ZXBOYW1lIiBWYWx1ZT0ic05hdmVnYcOnw6NvIiAvPjxFbnRyeSBUeXBlPSJGaWxsVGFyZ2V0IiBWYWx1ZT0ic19SZWxhdMOzcmlvX1ByaW9yaWRhZGVzIiAvPjxFbnRyeSBUeXBlPSJGaWxsZWRDb21wbGV0ZVJlc3VsdFRvV29ya3NoZWV0IiBWYWx1ZT0ibDEiIC8+PEVudHJ5IFR5cGU9IkZpbGxMYXN0VXBkYXRlZCIgVmFsdWU9ImQyMDI0LTExLTA0VDIwOjQ2OjAwLjIyNjY2NjBaIiAvPjxFbnRyeSBUeXBlPSJMb2FkZWRUb0FuYWx5c2lzU2VydmljZXMiIFZhbHVlPSJsMCIgLz48RW50cnkgVHlwZT0iRmlsbENvbHVtblR5cGVzIiBWYWx1ZT0ic0F3TVJCQkU9IiAvPjxFbnRyeSBUeXBlPSJGaWxsRXJyb3JDb3VudCIgVmFsdWU9ImwwIiAvPjxFbnRyeSBUeXBlPSJGaWxsRXJyb3JDb2RlIiBWYWx1ZT0ic1Vua25vd24iIC8+PEVudHJ5IFR5cGU9IkZpbGxDb2x1bW5OYW1lcyIgVmFsdWU9InNbJnF1b3Q7T3JkZW0mcXVvdDssJnF1b3Q7QcOnw7VlcyZxdW90OywmcXVvdDtWYWxvciBGaW5hbCZxdW90OywmcXVvdDslJnF1b3Q7LCZxdW90O1ZhbG9yIGRlIERlbWFuZGEmcXVvdDtdIiAvPjxFbnRyeSBUeXBlPSJGaWxsU3RhdHVzIiBWYWx1ZT0ic0NvbXBsZXRlIiAvPjxFbnRyeSBUeXBlPSJGaWxsQ291bnQiIFZhbHVlPSJsMyIgLz48RW50cnkgVHlwZT0iQWRkZWRUb0RhdGFNb2RlbCIgVmFsdWU9ImwwIiAvPjxFbnRyeSBUeXBlPSJSZWxhdGlvbnNoaXBJbmZvQ29udGFpbmVyIiBWYWx1ZT0ic3smcXVvdDtjb2x1bW5Db3VudCZxdW90Ozo1LCZxdW90O2tleUNvbHVtbk5hbWVzJnF1b3Q7OltdLCZxdW90O3F1ZXJ5UmVsYXRpb25zaGlwcyZxdW90OzpbXSwmcXVvdDtjb2x1bW5JZGVudGl0aWVzJnF1b3Q7OlsmcXVvdDtTZWN0aW9uMS9fUmVsYXTDs3Jpb19QcmlvcmlkYWRlcy9BdXRvUmVtb3ZlZENvbHVtbnMxLntPcmRlbSwwfSZxdW90OywmcXVvdDtTZWN0aW9uMS9fUmVsYXTDs3Jpb19QcmlvcmlkYWRlcy9BdXRvUmVtb3ZlZENvbHVtbnMxLntBw6fDtWVzLDF9JnF1b3Q7LCZxdW90O1NlY3Rpb24xL19SZWxhdMOzcmlvX1ByaW9yaWRhZGVzL0F1dG9SZW1vdmVkQ29sdW1uczEue1ZhbG9yIEZpbmFsLDJ9JnF1b3Q7LCZxdW90O1NlY3Rpb24xL19SZWxhdMOzcmlvX1ByaW9yaWRhZGVzL0F1dG9SZW1vdmVkQ29sdW1uczEueyUsM30mcXVvdDssJnF1b3Q7U2VjdGlvbjEvX1JlbGF0w7NyaW9fUHJpb3JpZGFkZXMvQXV0b1JlbW92ZWRDb2x1bW5zMS57VmFsb3IgZGUgRGVtYW5kYSw0fSZxdW90O10sJnF1b3Q7Q29sdW1uQ291bnQmcXVvdDs6NSwmcXVvdDtLZXlDb2x1bW5OYW1lcyZxdW90OzpbXSwmcXVvdDtDb2x1bW5JZGVudGl0aWVzJnF1b3Q7OlsmcXVvdDtTZWN0aW9uMS9fUmVsYXTDs3Jpb19QcmlvcmlkYWRlcy9BdXRvUmVtb3ZlZENvbHVtbnMxLntPcmRlbSwwfSZxdW90OywmcXVvdDtTZWN0aW9uMS9fUmVsYXTDs3Jpb19QcmlvcmlkYWRlcy9BdXRvUmVtb3ZlZENvbHVtbnMxLntBw6fDtWVzLDF9JnF1b3Q7LCZxdW90O1NlY3Rpb24xL19SZWxhdMOzcmlvX1ByaW9yaWRhZGVzL0F1dG9SZW1vdmVkQ29sdW1uczEue1ZhbG9yIEZpbmFsLDJ9JnF1b3Q7LCZxdW90O1NlY3Rpb24xL19SZWxhdMOzcmlvX1ByaW9yaWRhZGVzL0F1dG9SZW1vdmVkQ29sdW1uczEueyUsM30mcXVvdDssJnF1b3Q7U2VjdGlvbjEvX1JlbGF0w7NyaW9fUHJpb3JpZGFkZXMvQXV0b1JlbW92ZWRDb2x1bW5zMS57VmFsb3IgZGUgRGVtYW5kYSw0fSZxdW90O10sJnF1b3Q7UmVsYXRpb25zaGlwSW5mbyZxdW90OzpbXX0iIC8+PC9TdGFibGVFbnRyaWVzPjwvSXRlbT48SXRlbT48SXRlbUxvY2F0aW9uPjxJdGVtVHlwZT5Gb3JtdWxhPC9JdGVtVHlwZT48SXRlbVBhdGg+U2VjdGlvbjEvX1JlbGF0JUMzJUIzcmlvX1ByaW9yaWRhZGVzL0ZvbnRlPC9JdGVtUGF0aD48L0l0ZW1Mb2NhdGlvbj48U3RhYmxlRW50cmllcyAvPjwvSXRlbT48SXRlbT48SXRlbUxvY2F0aW9uPjxJdGVtVHlwZT5Gb3JtdWxhPC9JdGVtVHlwZT48SXRlbVBhdGg+U2VjdGlvbjEvX1JlbGF0JUMzJUIzcmlvX1ByaW9yaWRhZGVzL0xpbmhhcyUyMEFncnVwYWRhczwvSXRlbVBhdGg+PC9JdGVtTG9jYXRpb24+PFN0YWJsZUVudHJpZXMgLz48L0l0ZW0+PEl0ZW0+PEl0ZW1Mb2NhdGlvbj48SXRlbVR5cGU+Rm9ybXVsYTwvSXRlbVR5cGU+PEl0ZW1QYXRoPlNlY3Rpb24xL19SZWxhdCVDMyVCM3Jpb19QcmlvcmlkYWRlcy9UaXBvJTIwQWx0ZXJhZG88L0l0ZW1QYXRoPjwvSXRlbUxvY2F0aW9uPjxTdGFibGVFbnRyaWVzIC8+PC9JdGVtPjxJdGVtPjxJdGVtTG9jYXRpb24+PEl0ZW1UeXBlPkZvcm11bGE8L0l0ZW1UeXBlPjxJdGVtUGF0aD5TZWN0aW9uMS9fUmVsYXQlQzMlQjNyaW9fUHJpb3JpZGFkZXMvUGVyc29uYWxpemElQzMlQTclQzMlQTNvJTIwQWRpY2lvbmFkYTwvSXRlbVBhdGg+PC9JdGVtTG9jYXRpb24+PFN0YWJsZUVudHJpZXMgLz48L0l0ZW0+PEl0ZW0+PEl0ZW1Mb2NhdGlvbj48SXRlbVR5cGU+Rm9ybXVsYTwvSXRlbVR5cGU+PEl0ZW1QYXRoPlNlY3Rpb24xL19SZWxhdCVDMyVCM3Jpb19QcmlvcmlkYWRlcy9Db25zdWx0YXMlMjBNZXNjbGFkYXM8L0l0ZW1QYXRoPjwvSXRlbUxvY2F0aW9uPjxTdGFibGVFbnRyaWVzIC8+PC9JdGVtPjxJdGVtPjxJdGVtTG9jYXRpb24+PEl0ZW1UeXBlPkZvcm11bGE8L0l0ZW1UeXBlPjxJdGVtUGF0aD5TZWN0aW9uMS9fUmVsYXQlQzMlQjNyaW9fUHJpb3JpZGFkZXMvX1NvbWFfVG90YWwlMjBFeHBhbmRpZG88L0l0ZW1QYXRoPjwvSXRlbUxvY2F0aW9uPjxTdGFibGVFbnRyaWVzIC8+PC9JdGVtPjxJdGVtPjxJdGVtTG9jYXRpb24+PEl0ZW1UeXBlPkZvcm11bGE8L0l0ZW1UeXBlPjxJdGVtUGF0aD5TZWN0aW9uMS9fUmVsYXQlQzMlQjNyaW9fUHJpb3JpZGFkZXMvUGVyc29uYWxpemElQzMlQTclQzMlQTNvJTIwQWRpY2lvbmFkYTE8L0l0ZW1QYXRoPjwvSXRlbUxvY2F0aW9uPjxTdGFibGVFbnRyaWVzIC8+PC9JdGVtPjxJdGVtPjxJdGVtTG9jYXRpb24+PEl0ZW1UeXBlPkZvcm11bGE8L0l0ZW1UeXBlPjxJdGVtUGF0aD5TZWN0aW9uMS9fUmVsYXQlQzMlQjNyaW9fUHJpb3JpZGFkZXMvVGlwbyUyMEFsdGVyYWRvMTwvSXRlbVBhdGg+PC9JdGVtTG9jYXRpb24+PFN0YWJsZUVudHJpZXMgLz48L0l0ZW0+PEl0ZW0+PEl0ZW1Mb2NhdGlvbj48SXRlbVR5cGU+Rm9ybXVsYTwvSXRlbVR5cGU+PEl0ZW1QYXRoPlNlY3Rpb24xL19SZWxhdCVDMyVCM3Jpb19QcmlvcmlkYWRlcy9Db2x1bmFzJTIwUmVtb3ZpZGFzPC9JdGVtUGF0aD48L0l0ZW1Mb2NhdGlvbj48U3RhYmxlRW50cmllcyAvPjwvSXRlbT48SXRlbT48SXRlbUxvY2F0aW9uPjxJdGVtVHlwZT5Gb3JtdWxhPC9JdGVtVHlwZT48SXRlbVBhdGg+U2VjdGlvbjEvX1JlbGF0JUMzJUIzcmlvX1ByaW9yaWRhZGVzL0NvbHVuYXMlMjBSZW5vbWVhZGFzPC9JdGVtUGF0aD48L0l0ZW1Mb2NhdGlvbj48U3RhYmxlRW50cmllcyAvPjwvSXRlbT48SXRlbT48SXRlbUxvY2F0aW9uPjxJdGVtVHlwZT5Gb3JtdWxhPC9JdGVtVHlwZT48SXRlbVBhdGg+U2VjdGlvbjEvX1JlbGF0JUMzJUIzcmlvX1ByaW9yaWRhZGVzL0NvbHVuYXMlMjBSZW9yZGVuYWRhczwvSXRlbVBhdGg+PC9JdGVtTG9jYXRpb24+PFN0YWJsZUVudHJpZXMgLz48L0l0ZW0+PEl0ZW0+PEl0ZW1Mb2NhdGlvbj48SXRlbVR5cGU+Rm9ybXVsYTwvSXRlbVR5cGU+PEl0ZW1QYXRoPlNlY3Rpb24xL19SZWxhdCVDMyVCM3Jpb19VbmlkYWRlX1NlbUZvbnRlczwvSXRlbVBhdGg+PC9JdGVtTG9jYXRpb24+PFN0YWJsZUVudHJpZXM+PEVudHJ5IFR5cGU9IlF1ZXJ5SUQiIFZhbHVlPSJzYWMyYjk5YjctOWQ3Ny00ZjViLThmYjgtYWRmOTNlMTAwNjJjIiAvPjxFbnRyeSBUeXBlPSJGaWxsRW5hYmxlZCIgVmFsdWU9ImwwIiAvPjxFbnRyeSBUeXBlPSJGaWxsT2JqZWN0VHlwZSIgVmFsdWU9InNDb25uZWN0aW9uT25seSIgLz48RW50cnkgVHlwZT0iRmlsbFRvRGF0YU1vZGVsRW5hYmxlZCIgVmFsdWU9ImwwIiAvPjxFbnRyeSBUeXBlPSJJc1ByaXZhdGUiIFZhbHVlPSJsMCIgLz48RW50cnkgVHlwZT0iQnVmZmVyTmV4dFJlZnJlc2giIFZhbHVlPSJsMSIgLz48RW50cnkgVHlwZT0iUmVzdWx0VHlwZSIgVmFsdWU9InNUYWJsZSIgLz48RW50cnkgVHlwZT0iTmFtZVVwZGF0ZWRBZnRlckZpbGwiIFZhbHVlPSJsMCIgLz48RW50cnkgVHlwZT0iTmF2aWdhdGlvblN0ZXBOYW1lIiBWYWx1ZT0ic05hdmVnYcOnw6NvIiAvPjxFbnRyeSBUeXBlPSJGaWxsZWRDb21wbGV0ZVJlc3VsdFRvV29ya3NoZWV0IiBWYWx1ZT0ibDEiIC8+PEVudHJ5IFR5cGU9IkZpbGxFcnJvckNvdW50IiBWYWx1ZT0ibDAiIC8+PEVudHJ5IFR5cGU9IkZpbGxMYXN0VXBkYXRlZCIgVmFsdWU9ImQyMDI0LTExLTA0VDIwOjQ1OjUyLjA0NzMxMzBaIiAvPjxFbnRyeSBUeXBlPSJMb2FkZWRUb0FuYWx5c2lzU2VydmljZXMiIFZhbHVlPSJsMCIgLz48RW50cnkgVHlwZT0iRmlsbENvbHVtblR5cGVzIiBWYWx1ZT0ic0JnTVJCQkVSIiAvPjxFbnRyeSBUeXBlPSJGaWxsRXJyb3JDb2RlIiBWYWx1ZT0ic1Vua25vd24iIC8+PEVudHJ5IFR5cGU9IkZpbGxDb2x1bW5OYW1lcyIgVmFsdWU9InNbJnF1b3Q7VW5pZGFkZSZxdW90OywmcXVvdDtBw6fDtWVzJnF1b3Q7LCZxdW90O1ZhbG9yIEZpbmFsJnF1b3Q7LCZxdW90OyUmcXVvdDssJnF1b3Q7VmFsb3IgZGUgRGVtYW5kYSZxdW90OywmcXVvdDtSYXRlaW8gUHJvcG9yY2lvbmFsJnF1b3Q7XSIgLz48RW50cnkgVHlwZT0iRmlsbFN0YXR1cyIgVmFsdWU9InNDb21wbGV0ZSIgLz48RW50cnkgVHlwZT0iRmlsbENvdW50IiBWYWx1ZT0ibDE5IiAvPjxFbnRyeSBUeXBlPSJBZGRlZFRvRGF0YU1vZGVsIiBWYWx1ZT0ibDAiIC8+PEVudHJ5IFR5cGU9IlJlbGF0aW9uc2hpcEluZm9Db250YWluZXIiIFZhbHVlPSJzeyZxdW90O2NvbHVtbkNvdW50JnF1b3Q7OjYsJnF1b3Q7a2V5Q29sdW1uTmFtZXMmcXVvdDs6W10sJnF1b3Q7cXVlcnlSZWxhdGlvbnNoaXBzJnF1b3Q7OltdLCZxdW90O2NvbHVtbklkZW50aXRpZXMmcXVvdDs6WyZxdW90O1NlY3Rpb24xL19SZWxhdMOzcmlvX1VuaWRhZGVfU2VtRm9udGVzL0F1dG9SZW1vdmVkQ29sdW1uczEue1VuaWRhZGUsMH0mcXVvdDssJnF1b3Q7U2VjdGlvbjEvX1JlbGF0w7NyaW9fVW5pZGFkZV9TZW1Gb250ZXMvQXV0b1JlbW92ZWRDb2x1bW5zMS57QcOnw7VlcywxfSZxdW90OywmcXVvdDtTZWN0aW9uMS9fUmVsYXTDs3Jpb19VbmlkYWRlX1NlbUZvbnRlcy9BdXRvUmVtb3ZlZENvbHVtbnMxLntWYWxvciBGaW5hbCwyfSZxdW90OywmcXVvdDtTZWN0aW9uMS9fUmVsYXTDs3Jpb19VbmlkYWRlX1NlbUZvbnRlcy9BdXRvUmVtb3ZlZENvbHVtbnMxLnslLDN9JnF1b3Q7LCZxdW90O1NlY3Rpb24xL19SZWxhdMOzcmlvX1VuaWRhZGVfU2VtRm9udGVzL0F1dG9SZW1vdmVkQ29sdW1uczEue1ZhbG9yIGRlIERlbWFuZGEsNH0mcXVvdDssJnF1b3Q7U2VjdGlvbjEvX1JlbGF0w7NyaW9fVW5pZGFkZV9TZW1Gb250ZXMvQXV0b1JlbW92ZWRDb2x1bW5zMS57UmF0ZWlvIFByb3BvcmNpb25hbCw1fSZxdW90O10sJnF1b3Q7Q29sdW1uQ291bnQmcXVvdDs6NiwmcXVvdDtLZXlDb2x1bW5OYW1lcyZxdW90OzpbXSwmcXVvdDtDb2x1bW5JZGVudGl0aWVzJnF1b3Q7OlsmcXVvdDtTZWN0aW9uMS9fUmVsYXTDs3Jpb19VbmlkYWRlX1NlbUZvbnRlcy9BdXRvUmVtb3ZlZENvbHVtbnMxLntVbmlkYWRlLDB9JnF1b3Q7LCZxdW90O1NlY3Rpb24xL19SZWxhdMOzcmlvX1VuaWRhZGVfU2VtRm9udGVzL0F1dG9SZW1vdmVkQ29sdW1uczEue0HDp8O1ZXMsMX0mcXVvdDssJnF1b3Q7U2VjdGlvbjEvX1JlbGF0w7NyaW9fVW5pZGFkZV9TZW1Gb250ZXMvQXV0b1JlbW92ZWRDb2x1bW5zMS57VmFsb3IgRmluYWwsMn0mcXVvdDssJnF1b3Q7U2VjdGlvbjEvX1JlbGF0w7NyaW9fVW5pZGFkZV9TZW1Gb250ZXMvQXV0b1JlbW92ZWRDb2x1bW5zMS57JSwzfSZxdW90OywmcXVvdDtTZWN0aW9uMS9fUmVsYXTDs3Jpb19VbmlkYWRlX1NlbUZvbnRlcy9BdXRvUmVtb3ZlZENvbHVtbnMxLntWYWxvciBkZSBEZW1hbmRhLDR9JnF1b3Q7LCZxdW90O1NlY3Rpb24xL19SZWxhdMOzcmlvX1VuaWRhZGVfU2VtRm9udGVzL0F1dG9SZW1vdmVkQ29sdW1uczEue1JhdGVpbyBQcm9wb3JjaW9uYWwsNX0mcXVvdDtdLCZxdW90O1JlbGF0aW9uc2hpcEluZm8mcXVvdDs6W119IiAvPjwvU3RhYmxlRW50cmllcz48L0l0ZW0+PEl0ZW0+PEl0ZW1Mb2NhdGlvbj48SXRlbVR5cGU+Rm9ybXVsYTwvSXRlbVR5cGU+PEl0ZW1QYXRoPlNlY3Rpb24xL19SZWxhdCVDMyVCM3Jpb19VbmlkYWRlX1NlbUZvbnRlcy9Gb250ZTwvSXRlbVBhdGg+PC9JdGVtTG9jYXRpb24+PFN0YWJsZUVudHJpZXMgLz48L0l0ZW0+PEl0ZW0+PEl0ZW1Mb2NhdGlvbj48SXRlbVR5cGU+Rm9ybXVsYTwvSXRlbVR5cGU+PEl0ZW1QYXRoPlNlY3Rpb24xL19SZWxhdCVDMyVCM3Jpb19VbmlkYWRlX1NlbUZvbnRlcy9MaW5oYXMlMjBBZ3J1cGFkYXM8L0l0ZW1QYXRoPjwvSXRlbUxvY2F0aW9uPjxTdGFibGVFbnRyaWVzIC8+PC9JdGVtPjxJdGVtPjxJdGVtTG9jYXRpb24+PEl0ZW1UeXBlPkZvcm11bGE8L0l0ZW1UeXBlPjxJdGVtUGF0aD5TZWN0aW9uMS9fUmVsYXQlQzMlQjNyaW9fVW5pZGFkZV9TZW1Gb250ZXMvVGlwbyUyMEFsdGVyYWRvPC9JdGVtUGF0aD48L0l0ZW1Mb2NhdGlvbj48U3RhYmxlRW50cmllcyAvPjwvSXRlbT48SXRlbT48SXRlbUxvY2F0aW9uPjxJdGVtVHlwZT5Gb3JtdWxhPC9JdGVtVHlwZT48SXRlbVBhdGg+U2VjdGlvbjEvX1JlbGF0JUMzJUIzcmlvX1VuaWRhZGVfU2VtRm9udGVzL1BlcnNvbmFsaXphJUMzJUE3JUMzJUEzbyUyMEFkaWNpb25hZGE8L0l0ZW1QYXRoPjwvSXRlbUxvY2F0aW9uPjxTdGFibGVFbnRyaWVzIC8+PC9JdGVtPjxJdGVtPjxJdGVtTG9jYXRpb24+PEl0ZW1UeXBlPkZvcm11bGE8L0l0ZW1UeXBlPjxJdGVtUGF0aD5TZWN0aW9uMS9fUmVsYXQlQzMlQjNyaW9fVW5pZGFkZV9TZW1Gb250ZXMvQ29uc3VsdGFzJTIwTWVzY2xhZGFzPC9JdGVtUGF0aD48L0l0ZW1Mb2NhdGlvbj48U3RhYmxlRW50cmllcyAvPjwvSXRlbT48SXRlbT48SXRlbUxvY2F0aW9uPjxJdGVtVHlwZT5Gb3JtdWxhPC9JdGVtVHlwZT48SXRlbVBhdGg+U2VjdGlvbjEvX1JlbGF0JUMzJUIzcmlvX1VuaWRhZGVfU2VtRm9udGVzL19Tb21hX1RvdGFsJTIwRXhwYW5kaWRvPC9JdGVtUGF0aD48L0l0ZW1Mb2NhdGlvbj48U3RhYmxlRW50cmllcyAvPjwvSXRlbT48SXRlbT48SXRlbUxvY2F0aW9uPjxJdGVtVHlwZT5Gb3JtdWxhPC9JdGVtVHlwZT48SXRlbVBhdGg+U2VjdGlvbjEvX1JlbGF0JUMzJUIzcmlvX1VuaWRhZGVfU2VtRm9udGVzL1BlcnNvbmFsaXphJUMzJUE3JUMzJUEzbyUyMEFkaWNpb25hZGExPC9JdGVtUGF0aD48L0l0ZW1Mb2NhdGlvbj48U3RhYmxlRW50cmllcyAvPjwvSXRlbT48SXRlbT48SXRlbUxvY2F0aW9uPjxJdGVtVHlwZT5Gb3JtdWxhPC9JdGVtVHlwZT48SXRlbVBhdGg+U2VjdGlvbjEvX1JlbGF0JUMzJUIzcmlvX1VuaWRhZGVfU2VtRm9udGVzL1BlcnNvbmFsaXphJUMzJUE3JUMzJUEzbyUyMEFkaWNpb25hZGEyPC9JdGVtUGF0aD48L0l0ZW1Mb2NhdGlvbj48U3RhYmxlRW50cmllcyAvPjwvSXRlbT48SXRlbT48SXRlbUxvY2F0aW9uPjxJdGVtVHlwZT5Gb3JtdWxhPC9JdGVtVHlwZT48SXRlbVBhdGg+U2VjdGlvbjEvX1JlbGF0JUMzJUIzcmlvX1VuaWRhZGVfU2VtRm9udGVzL0NvbHVuYXMlMjBSZW1vdmlkYXM8L0l0ZW1QYXRoPjwvSXRlbUxvY2F0aW9uPjxTdGFibGVFbnRyaWVzIC8+PC9JdGVtPjxJdGVtPjxJdGVtTG9jYXRpb24+PEl0ZW1UeXBlPkZvcm11bGE8L0l0ZW1UeXBlPjxJdGVtUGF0aD5TZWN0aW9uMS9fUmVsYXQlQzMlQjNyaW9fVW5pZGFkZV9TZW1Gb250ZXMvQ29sdW5hcyUyMFJlb3JkZW5hZGFzPC9JdGVtUGF0aD48L0l0ZW1Mb2NhdGlvbj48U3RhYmxlRW50cmllcyAvPjwvSXRlbT48SXRlbT48SXRlbUxvY2F0aW9uPjxJdGVtVHlwZT5Gb3JtdWxhPC9JdGVtVHlwZT48SXRlbVBhdGg+U2VjdGlvbjEvX1JlbGF0JUMzJUIzcmlvX1VuaWRhZGVfU2VtRm9udGVzL1RpcG8lMjBBbHRlcmFkbzE8L0l0ZW1QYXRoPjwvSXRlbUxvY2F0aW9uPjxTdGFibGVFbnRyaWVzIC8+PC9JdGVtPjxJdGVtPjxJdGVtTG9jYXRpb24+PEl0ZW1UeXBlPkZvcm11bGE8L0l0ZW1UeXBlPjxJdGVtUGF0aD5TZWN0aW9uMS9fUmVsYXQlQzMlQjNyaW9fVW5pZGFkZV9TZW1Gb250ZXMvQ29sdW5hcyUyMFJlbm9tZWFkYXM8L0l0ZW1QYXRoPjwvSXRlbUxvY2F0aW9uPjxTdGFibGVFbnRyaWVzIC8+PC9JdGVtPjxJdGVtPjxJdGVtTG9jYXRpb24+PEl0ZW1UeXBlPkZvcm11bGE8L0l0ZW1UeXBlPjxJdGVtUGF0aD5TZWN0aW9uMS9fUmVsYXQlQzMlQjNyaW9fVW5pZGFkZV9TZW1Gb250ZXMvTGluaGFzJTIwRmlsdHJhZGFzPC9JdGVtUGF0aD48L0l0ZW1Mb2NhdGlvbj48U3RhYmxlRW50cmllcyAvPjwvSXRlbT48SXRlbT48SXRlbUxvY2F0aW9uPjxJdGVtVHlwZT5Gb3JtdWxhPC9JdGVtVHlwZT48SXRlbVBhdGg+U2VjdGlvbjEvX1JlbGF0JUMzJUIzcmlvX1VuaWRhZGUvQ29uc3VsdGFzJTIwTWVzY2xhZGFzMTwvSXRlbVBhdGg+PC9JdGVtTG9jYXRpb24+PFN0YWJsZUVudHJpZXMgLz48L0l0ZW0+PEl0ZW0+PEl0ZW1Mb2NhdGlvbj48SXRlbVR5cGU+Rm9ybXVsYTwvSXRlbVR5cGU+PEl0ZW1QYXRoPlNlY3Rpb24xL19SZWxhdCVDMyVCM3Jpb19VbmlkYWRlL19SZWxhdCVDMyVCM3Jpb19VbmlkYWRlX1NlbUZvbnRlcyUyMEV4cGFuZGlkbzwvSXRlbVBhdGg+PC9JdGVtTG9jYXRpb24+PFN0YWJsZUVudHJpZXMgLz48L0l0ZW0+PEl0ZW0+PEl0ZW1Mb2NhdGlvbj48SXRlbVR5cGU+Rm9ybXVsYTwvSXRlbVR5cGU+PEl0ZW1QYXRoPlNlY3Rpb24xL19SZWxhdCVDMyVCM3Jpb19VbmlkYWRlL1BlcnNvbmFsaXphJUMzJUE3JUMzJUEzbyUyMEFkaWNpb25hZGEzPC9JdGVtUGF0aD48L0l0ZW1Mb2NhdGlvbj48U3RhYmxlRW50cmllcyAvPjwvSXRlbT48SXRlbT48SXRlbUxvY2F0aW9uPjxJdGVtVHlwZT5Gb3JtdWxhPC9JdGVtVHlwZT48SXRlbVBhdGg+U2VjdGlvbjEvX1JlbGF0JUMzJUIzcmlvX1VuaWRhZGUvVGlwbyUyMEFsdGVyYWRvMjwvSXRlbVBhdGg+PC9JdGVtTG9jYXRpb24+PFN0YWJsZUVudHJpZXMgLz48L0l0ZW0+PEl0ZW0+PEl0ZW1Mb2NhdGlvbj48SXRlbVR5cGU+Rm9ybXVsYTwvSXRlbVR5cGU+PEl0ZW1QYXRoPlNlY3Rpb24xL19SZWxhdCVDMyVCM3Jpb19BRzwvSXRlbVBhdGg+PC9JdGVtTG9jYXRpb24+PFN0YWJsZUVudHJpZXM+PEVudHJ5IFR5cGU9IlF1ZXJ5SUQiIFZhbHVlPSJzN2YzNzU2ZjYtOTcwOS00MTExLWE5NzAtNjM2YzhjNjJhNjM3IiAvPjxFbnRyeSBUeXBlPSJGaWxsRW5hYmxlZCIgVmFsdWU9ImwxIiAvPjxFbnRyeSBUeXBlPSJGaWxsT2JqZWN0VHlwZSIgVmFsdWU9InNUYWJsZSIgLz48RW50cnkgVHlwZT0iRmlsbFRvRGF0YU1vZGVsRW5hYmxlZCIgVmFsdWU9ImwwIiAvPjxFbnRyeSBUeXBlPSJJc1ByaXZhdGUiIFZhbHVlPSJsMCIgLz48RW50cnkgVHlwZT0iQnVmZmVyTmV4dFJlZnJlc2giIFZhbHVlPSJsMSIgLz48RW50cnkgVHlwZT0iUmVzdWx0VHlwZSIgVmFsdWU9InNUYWJsZSIgLz48RW50cnkgVHlwZT0iTmFtZVVwZGF0ZWRBZnRlckZpbGwiIFZhbHVlPSJsMCIgLz48RW50cnkgVHlwZT0iTmF2aWdhdGlvblN0ZXBOYW1lIiBWYWx1ZT0ic05hdmVnYcOnw6NvIiAvPjxFbnRyeSBUeXBlPSJGaWxsVGFyZ2V0IiBWYWx1ZT0ic19SZWxhdMOzcmlvX0FHIiAvPjxFbnRyeSBUeXBlPSJGaWxsZWRDb21wbGV0ZVJlc3VsdFRvV29ya3NoZWV0IiBWYWx1ZT0ibDEiIC8+PEVudHJ5IFR5cGU9IkxvYWRlZFRvQW5hbHlzaXNTZXJ2aWNlcyIgVmFsdWU9ImwwIiAvPjxFbnRyeSBUeXBlPSJGaWxsQ29sdW1uVHlwZXMiIFZhbHVlPSJzQmdNUkVRUT0iIC8+PEVudHJ5IFR5cGU9IkZpbGxMYXN0VXBkYXRlZCIgVmFsdWU9ImQyMDI0LTExLTA0VDIwOjQ1OjU4LjYwNTIwMjVaIiAvPjxFbnRyeSBUeXBlPSJGaWxsVGFyZ2V0TmFtZUN1c3RvbWl6ZWQiIFZhbHVlPSJsMSIgLz48RW50cnkgVHlwZT0iRmlsbENvbHVtbk5hbWVzIiBWYWx1ZT0ic1smcXVvdDtBRyZxdW90OywmcXVvdDtBw6fDtWVzJnF1b3Q7LCZxdW90O1ZhbG9yIEZpbmFsJnF1b3Q7LCZxdW90O1ZhbG9yIGRlIERlbWFuZGEmcXVvdDssJnF1b3Q7JSZxdW90O10iIC8+PEVudHJ5IFR5cGU9IkZpbGxFcnJvckNvdW50IiBWYWx1ZT0ibDAiIC8+PEVudHJ5IFR5cGU9IkZpbGxFcnJvckNvZGUiIFZhbHVlPSJzVW5rbm93biIgLz48RW50cnkgVHlwZT0iRmlsbFN0YXR1cyIgVmFsdWU9InNDb21wbGV0ZSIgLz48RW50cnkgVHlwZT0iRmlsbENvdW50IiBWYWx1ZT0ibDEwIiAvPjxFbnRyeSBUeXBlPSJBZGRlZFRvRGF0YU1vZGVsIiBWYWx1ZT0ibDAiIC8+PEVudHJ5IFR5cGU9IlJlbGF0aW9uc2hpcEluZm9Db250YWluZXIiIFZhbHVlPSJzeyZxdW90O2NvbHVtbkNvdW50JnF1b3Q7OjUsJnF1b3Q7a2V5Q29sdW1uTmFtZXMmcXVvdDs6W10sJnF1b3Q7cXVlcnlSZWxhdGlvbnNoaXBzJnF1b3Q7OltdLCZxdW90O2NvbHVtbklkZW50aXRpZXMmcXVvdDs6WyZxdW90O1NlY3Rpb24xL19SZWxhdMOzcmlvX0FHL0F1dG9SZW1vdmVkQ29sdW1uczEue0FHLDB9JnF1b3Q7LCZxdW90O1NlY3Rpb24xL19SZWxhdMOzcmlvX0FHL0F1dG9SZW1vdmVkQ29sdW1uczEue0HDp8O1ZXMsMX0mcXVvdDssJnF1b3Q7U2VjdGlvbjEvX1JlbGF0w7NyaW9fQUcvQXV0b1JlbW92ZWRDb2x1bW5zMS57VmFsb3IgRmluYWwsMn0mcXVvdDssJnF1b3Q7U2VjdGlvbjEvX1JlbGF0w7NyaW9fQUcvQXV0b1JlbW92ZWRDb2x1bW5zMS57VmFsb3IgZGUgRGVtYW5kYSwzfSZxdW90OywmcXVvdDtTZWN0aW9uMS9fUmVsYXTDs3Jpb19BRy9BdXRvUmVtb3ZlZENvbHVtbnMxLnslLDR9JnF1b3Q7XSwmcXVvdDtDb2x1bW5Db3VudCZxdW90Ozo1LCZxdW90O0tleUNvbHVtbk5hbWVzJnF1b3Q7OltdLCZxdW90O0NvbHVtbklkZW50aXRpZXMmcXVvdDs6WyZxdW90O1NlY3Rpb24xL19SZWxhdMOzcmlvX0FHL0F1dG9SZW1vdmVkQ29sdW1uczEue0FHLDB9JnF1b3Q7LCZxdW90O1NlY3Rpb24xL19SZWxhdMOzcmlvX0FHL0F1dG9SZW1vdmVkQ29sdW1uczEue0HDp8O1ZXMsMX0mcXVvdDssJnF1b3Q7U2VjdGlvbjEvX1JlbGF0w7NyaW9fQUcvQXV0b1JlbW92ZWRDb2x1bW5zMS57VmFsb3IgRmluYWwsMn0mcXVvdDssJnF1b3Q7U2VjdGlvbjEvX1JlbGF0w7NyaW9fQUcvQXV0b1JlbW92ZWRDb2x1bW5zMS57VmFsb3IgZGUgRGVtYW5kYSwzfSZxdW90OywmcXVvdDtTZWN0aW9uMS9fUmVsYXTDs3Jpb19BRy9BdXRvUmVtb3ZlZENvbHVtbnMxLnslLDR9JnF1b3Q7XSwmcXVvdDtSZWxhdGlvbnNoaXBJbmZvJnF1b3Q7OltdfSIgLz48L1N0YWJsZUVudHJpZXM+PC9JdGVtPjxJdGVtPjxJdGVtTG9jYXRpb24+PEl0ZW1UeXBlPkZvcm11bGE8L0l0ZW1UeXBlPjxJdGVtUGF0aD5TZWN0aW9uMS9fUmVsYXQlQzMlQjNyaW9fQUcvRm9udGU8L0l0ZW1QYXRoPjwvSXRlbUxvY2F0aW9uPjxTdGFibGVFbnRyaWVzIC8+PC9JdGVtPjxJdGVtPjxJdGVtTG9jYXRpb24+PEl0ZW1UeXBlPkZvcm11bGE8L0l0ZW1UeXBlPjxJdGVtUGF0aD5TZWN0aW9uMS9fUmVsYXQlQzMlQjNyaW9fQUcvTGluaGFzJTIwQWdydXBhZGFzPC9JdGVtUGF0aD48L0l0ZW1Mb2NhdGlvbj48U3RhYmxlRW50cmllcyAvPjwvSXRlbT48SXRlbT48SXRlbUxvY2F0aW9uPjxJdGVtVHlwZT5Gb3JtdWxhPC9JdGVtVHlwZT48SXRlbVBhdGg+U2VjdGlvbjEvX1JlbGF0JUMzJUIzcmlvX0FHL1RpcG8lMjBBbHRlcmFkbzwvSXRlbVBhdGg+PC9JdGVtTG9jYXRpb24+PFN0YWJsZUVudHJpZXMgLz48L0l0ZW0+PEl0ZW0+PEl0ZW1Mb2NhdGlvbj48SXRlbVR5cGU+Rm9ybXVsYTwvSXRlbVR5cGU+PEl0ZW1QYXRoPlNlY3Rpb24xL19SZWxhdCVDMyVCM3Jpb19BRy9QZXJzb25hbGl6YSVDMyVBNyVDMyVBM28lMjBBZGljaW9uYWRhPC9JdGVtUGF0aD48L0l0ZW1Mb2NhdGlvbj48U3RhYmxlRW50cmllcyAvPjwvSXRlbT48SXRlbT48SXRlbUxvY2F0aW9uPjxJdGVtVHlwZT5Gb3JtdWxhPC9JdGVtVHlwZT48SXRlbVBhdGg+U2VjdGlvbjEvX1JlbGF0JUMzJUIzcmlvX0FHL0NvbnN1bHRhcyUyME1lc2NsYWRhczwvSXRlbVBhdGg+PC9JdGVtTG9jYXRpb24+PFN0YWJsZUVudHJpZXMgLz48L0l0ZW0+PEl0ZW0+PEl0ZW1Mb2NhdGlvbj48SXRlbVR5cGU+Rm9ybXVsYTwvSXRlbVR5cGU+PEl0ZW1QYXRoPlNlY3Rpb24xL19SZWxhdCVDMyVCM3Jpb19BRy9fU29tYV9Ub3RhbCUyMEV4cGFuZGlkbzwvSXRlbVBhdGg+PC9JdGVtTG9jYXRpb24+PFN0YWJsZUVudHJpZXMgLz48L0l0ZW0+PEl0ZW0+PEl0ZW1Mb2NhdGlvbj48SXRlbVR5cGU+Rm9ybXVsYTwvSXRlbVR5cGU+PEl0ZW1QYXRoPlNlY3Rpb24xL19SZWxhdCVDMyVCM3Jpb19BRy9QZXJzb25hbGl6YSVDMyVBNyVDMyVBM28lMjBBZGljaW9uYWRhMTwvSXRlbVBhdGg+PC9JdGVtTG9jYXRpb24+PFN0YWJsZUVudHJpZXMgLz48L0l0ZW0+PEl0ZW0+PEl0ZW1Mb2NhdGlvbj48SXRlbVR5cGU+Rm9ybXVsYTwvSXRlbVR5cGU+PEl0ZW1QYXRoPlNlY3Rpb24xL19SZWxhdCVDMyVCM3Jpb19BRy9UaXBvJTIwQWx0ZXJhZG8xPC9JdGVtUGF0aD48L0l0ZW1Mb2NhdGlvbj48U3RhYmxlRW50cmllcyAvPjwvSXRlbT48SXRlbT48SXRlbUxvY2F0aW9uPjxJdGVtVHlwZT5Gb3JtdWxhPC9JdGVtVHlwZT48SXRlbVBhdGg+U2VjdGlvbjEvX1JlbGF0JUMzJUIzcmlvX0FHL0NvbHVuYXMlMjBSZW1vdmlkYXM8L0l0ZW1QYXRoPjwvSXRlbUxvY2F0aW9uPjxTdGFibGVFbnRyaWVzIC8+PC9JdGVtPjxJdGVtPjxJdGVtTG9jYXRpb24+PEl0ZW1UeXBlPkZvcm11bGE8L0l0ZW1UeXBlPjxJdGVtUGF0aD5TZWN0aW9uMS9fUmVsYXQlQzMlQjNyaW9fQUcvQ29sdW5hcyUyMFJlbm9tZWFkYXM8L0l0ZW1QYXRoPjwvSXRlbUxvY2F0aW9uPjxTdGFibGVFbnRyaWVzIC8+PC9JdGVtPjxJdGVtPjxJdGVtTG9jYXRpb24+PEl0ZW1UeXBlPkZvcm11bGE8L0l0ZW1UeXBlPjxJdGVtUGF0aD5TZWN0aW9uMS9fUmVsYXQlQzMlQjNyaW9fR05EPC9JdGVtUGF0aD48L0l0ZW1Mb2NhdGlvbj48U3RhYmxlRW50cmllcz48RW50cnkgVHlwZT0iUXVlcnlJRCIgVmFsdWU9InM4OWExMmJhNC03MzYxLTRmY2ItOWEyZi01NWU3ZTM0OTliNzgiIC8+PEVudHJ5IFR5cGU9IkZpbGxFbmFibGVkIiBWYWx1ZT0ibDEiIC8+PEVudHJ5IFR5cGU9IkZpbGxPYmplY3RUeXBlIiBWYWx1ZT0ic1RhYmxlIiAvPjxFbnRyeSBUeXBlPSJGaWxsVG9EYXRhTW9kZWxFbmFibGVkIiBWYWx1ZT0ibDAiIC8+PEVudHJ5IFR5cGU9IklzUHJpdmF0ZSIgVmFsdWU9ImwwIiAvPjxFbnRyeSBUeXBlPSJCdWZmZXJOZXh0UmVmcmVzaCIgVmFsdWU9ImwxIiAvPjxFbnRyeSBUeXBlPSJSZXN1bHRUeXBlIiBWYWx1ZT0ic1RhYmxlIiAvPjxFbnRyeSBUeXBlPSJOYW1lVXBkYXRlZEFmdGVyRmlsbCIgVmFsdWU9ImwwIiAvPjxFbnRyeSBUeXBlPSJOYXZpZ2F0aW9uU3RlcE5hbWUiIFZhbHVlPSJzTmF2ZWdhw6fDo28iIC8+PEVudHJ5IFR5cGU9IkZpbGxUYXJnZXQiIFZhbHVlPSJzX1JlbGF0w7NyaW9fR05EIiAvPjxFbnRyeSBUeXBlPSJGaWxsZWRDb21wbGV0ZVJlc3VsdFRvV29ya3NoZWV0IiBWYWx1ZT0ibDEiIC8+PEVudHJ5IFR5cGU9IkZpbGxMYXN0VXBkYXRlZCIgVmFsdWU9ImQyMDI0LTExLTA0VDIwOjQ1OjU4LjUwNTU1NTNaIiAvPjxFbnRyeSBUeXBlPSJMb2FkZWRUb0FuYWx5c2lzU2VydmljZXMiIFZhbHVlPSJsMCIgLz48RW50cnkgVHlwZT0iRmlsbENvbHVtblR5cGVzIiBWYWx1ZT0ic0JnTVJCQkU9IiAvPjxFbnRyeSBUeXBlPSJGaWxsVGFyZ2V0TmFtZUN1c3RvbWl6ZWQiIFZhbHVlPSJsMSIgLz48RW50cnkgVHlwZT0iRmlsbEVycm9yQ291bnQiIFZhbHVlPSJsMCIgLz48RW50cnkgVHlwZT0iRmlsbEVycm9yQ29kZSIgVmFsdWU9InNVbmtub3duIiAvPjxFbnRyeSBUeXBlPSJGaWxsQ29sdW1uTmFtZXMiIFZhbHVlPSJzWyZxdW90O0dORCZxdW90OywmcXVvdDtBw6fDtWVzJnF1b3Q7LCZxdW90O1ZhbG9yIEZpbmFsJnF1b3Q7LCZxdW90OyUmcXVvdDssJnF1b3Q7VmFsb3IgZGUgRGVtYW5kYSZxdW90O10iIC8+PEVudHJ5IFR5cGU9IkZpbGxTdGF0dXMiIFZhbHVlPSJzQ29tcGxldGUiIC8+PEVudHJ5IFR5cGU9IkZpbGxDb3VudCIgVmFsdWU9ImwyIiAvPjxFbnRyeSBUeXBlPSJBZGRlZFRvRGF0YU1vZGVsIiBWYWx1ZT0ibDAiIC8+PEVudHJ5IFR5cGU9IlJlbGF0aW9uc2hpcEluZm9Db250YWluZXIiIFZhbHVlPSJzeyZxdW90O2NvbHVtbkNvdW50JnF1b3Q7OjUsJnF1b3Q7a2V5Q29sdW1uTmFtZXMmcXVvdDs6W10sJnF1b3Q7cXVlcnlSZWxhdGlvbnNoaXBzJnF1b3Q7OltdLCZxdW90O2NvbHVtbklkZW50aXRpZXMmcXVvdDs6WyZxdW90O1NlY3Rpb24xL19SZWxhdMOzcmlvX0dORC9BdXRvUmVtb3ZlZENvbHVtbnMxLntHTkQsMH0mcXVvdDssJnF1b3Q7U2VjdGlvbjEvX1JlbGF0w7NyaW9fR05EL0F1dG9SZW1vdmVkQ29sdW1uczEue0HDp8O1ZXMsMX0mcXVvdDssJnF1b3Q7U2VjdGlvbjEvX1JlbGF0w7NyaW9fR05EL0F1dG9SZW1vdmVkQ29sdW1uczEue1ZhbG9yIEZpbmFsLDJ9JnF1b3Q7LCZxdW90O1NlY3Rpb24xL19SZWxhdMOzcmlvX0dORC9BdXRvUmVtb3ZlZENvbHVtbnMxLnslLDN9JnF1b3Q7LCZxdW90O1NlY3Rpb24xL19SZWxhdMOzcmlvX0dORC9BdXRvUmVtb3ZlZENvbHVtbnMxLntWYWxvciBkZSBEZW1hbmRhLDR9JnF1b3Q7XSwmcXVvdDtDb2x1bW5Db3VudCZxdW90Ozo1LCZxdW90O0tleUNvbHVtbk5hbWVzJnF1b3Q7OltdLCZxdW90O0NvbHVtbklkZW50aXRpZXMmcXVvdDs6WyZxdW90O1NlY3Rpb24xL19SZWxhdMOzcmlvX0dORC9BdXRvUmVtb3ZlZENvbHVtbnMxLntHTkQsMH0mcXVvdDssJnF1b3Q7U2VjdGlvbjEvX1JlbGF0w7NyaW9fR05EL0F1dG9SZW1vdmVkQ29sdW1uczEue0HDp8O1ZXMsMX0mcXVvdDssJnF1b3Q7U2VjdGlvbjEvX1JlbGF0w7NyaW9fR05EL0F1dG9SZW1vdmVkQ29sdW1uczEue1ZhbG9yIEZpbmFsLDJ9JnF1b3Q7LCZxdW90O1NlY3Rpb24xL19SZWxhdMOzcmlvX0dORC9BdXRvUmVtb3ZlZENvbHVtbnMxLnslLDN9JnF1b3Q7LCZxdW90O1NlY3Rpb24xL19SZWxhdMOzcmlvX0dORC9BdXRvUmVtb3ZlZENvbHVtbnMxLntWYWxvciBkZSBEZW1hbmRhLDR9JnF1b3Q7XSwmcXVvdDtSZWxhdGlvbnNoaXBJbmZvJnF1b3Q7OltdfSIgLz48L1N0YWJsZUVudHJpZXM+PC9JdGVtPjxJdGVtPjxJdGVtTG9jYXRpb24+PEl0ZW1UeXBlPkZvcm11bGE8L0l0ZW1UeXBlPjxJdGVtUGF0aD5TZWN0aW9uMS9fUmVsYXQlQzMlQjNyaW9fR05EL0ZvbnRlPC9JdGVtUGF0aD48L0l0ZW1Mb2NhdGlvbj48U3RhYmxlRW50cmllcyAvPjwvSXRlbT48SXRlbT48SXRlbUxvY2F0aW9uPjxJdGVtVHlwZT5Gb3JtdWxhPC9JdGVtVHlwZT48SXRlbVBhdGg+U2VjdGlvbjEvX1JlbGF0JUMzJUIzcmlvX0dORC9MaW5oYXMlMjBBZ3J1cGFkYXM8L0l0ZW1QYXRoPjwvSXRlbUxvY2F0aW9uPjxTdGFibGVFbnRyaWVzIC8+PC9JdGVtPjxJdGVtPjxJdGVtTG9jYXRpb24+PEl0ZW1UeXBlPkZvcm11bGE8L0l0ZW1UeXBlPjxJdGVtUGF0aD5TZWN0aW9uMS9fUmVsYXQlQzMlQjNyaW9fR05EL1RpcG8lMjBBbHRlcmFkbzwvSXRlbVBhdGg+PC9JdGVtTG9jYXRpb24+PFN0YWJsZUVudHJpZXMgLz48L0l0ZW0+PEl0ZW0+PEl0ZW1Mb2NhdGlvbj48SXRlbVR5cGU+Rm9ybXVsYTwvSXRlbVR5cGU+PEl0ZW1QYXRoPlNlY3Rpb24xL19SZWxhdCVDMyVCM3Jpb19HTkQvUGVyc29uYWxpemElQzMlQTclQzMlQTNvJTIwQWRpY2lvbmFkYTwvSXRlbVBhdGg+PC9JdGVtTG9jYXRpb24+PFN0YWJsZUVudHJpZXMgLz48L0l0ZW0+PEl0ZW0+PEl0ZW1Mb2NhdGlvbj48SXRlbVR5cGU+Rm9ybXVsYTwvSXRlbVR5cGU+PEl0ZW1QYXRoPlNlY3Rpb24xL19SZWxhdCVDMyVCM3Jpb19HTkQvQ29uc3VsdGFzJTIwTWVzY2xhZGFzPC9JdGVtUGF0aD48L0l0ZW1Mb2NhdGlvbj48U3RhYmxlRW50cmllcyAvPjwvSXRlbT48SXRlbT48SXRlbUxvY2F0aW9uPjxJdGVtVHlwZT5Gb3JtdWxhPC9JdGVtVHlwZT48SXRlbVBhdGg+U2VjdGlvbjEvX1JlbGF0JUMzJUIzcmlvX0dORC9fU29tYV9Ub3RhbCUyMEV4cGFuZGlkbzwvSXRlbVBhdGg+PC9JdGVtTG9jYXRpb24+PFN0YWJsZUVudHJpZXMgLz48L0l0ZW0+PEl0ZW0+PEl0ZW1Mb2NhdGlvbj48SXRlbVR5cGU+Rm9ybXVsYTwvSXRlbVR5cGU+PEl0ZW1QYXRoPlNlY3Rpb24xL19SZWxhdCVDMyVCM3Jpb19HTkQvUGVyc29uYWxpemElQzMlQTclQzMlQTNvJTIwQWRpY2lvbmFkYTE8L0l0ZW1QYXRoPjwvSXRlbUxvY2F0aW9uPjxTdGFibGVFbnRyaWVzIC8+PC9JdGVtPjxJdGVtPjxJdGVtTG9jYXRpb24+PEl0ZW1UeXBlPkZvcm11bGE8L0l0ZW1UeXBlPjxJdGVtUGF0aD5TZWN0aW9uMS9fUmVsYXQlQzMlQjNyaW9fR05EL1RpcG8lMjBBbHRlcmFkbzE8L0l0ZW1QYXRoPjwvSXRlbUxvY2F0aW9uPjxTdGFibGVFbnRyaWVzIC8+PC9JdGVtPjxJdGVtPjxJdGVtTG9jYXRpb24+PEl0ZW1UeXBlPkZvcm11bGE8L0l0ZW1UeXBlPjxJdGVtUGF0aD5TZWN0aW9uMS9fUmVsYXQlQzMlQjNyaW9fR05EL0NvbHVuYXMlMjBSZW1vdmlkYXM8L0l0ZW1QYXRoPjwvSXRlbUxvY2F0aW9uPjxTdGFibGVFbnRyaWVzIC8+PC9JdGVtPjxJdGVtPjxJdGVtTG9jYXRpb24+PEl0ZW1UeXBlPkZvcm11bGE8L0l0ZW1UeXBlPjxJdGVtUGF0aD5TZWN0aW9uMS9fUmVsYXQlQzMlQjNyaW9fR05EL0NvbHVuYXMlMjBSZW9yZGVuYWRhczwvSXRlbVBhdGg+PC9JdGVtTG9jYXRpb24+PFN0YWJsZUVudHJpZXMgLz48L0l0ZW0+PEl0ZW0+PEl0ZW1Mb2NhdGlvbj48SXRlbVR5cGU+Rm9ybXVsYTwvSXRlbVR5cGU+PEl0ZW1QYXRoPlNlY3Rpb24xL19SZWxhdCVDMyVCM3Jpb19HTkQvQ29sdW5hcyUyMFJlbm9tZWFkYXM8L0l0ZW1QYXRoPjwvSXRlbUxvY2F0aW9uPjxTdGFibGVFbnRyaWVzIC8+PC9JdGVtPjxJdGVtPjxJdGVtTG9jYXRpb24+PEl0ZW1UeXBlPkZvcm11bGE8L0l0ZW1UeXBlPjxJdGVtUGF0aD5TZWN0aW9uMS9fUmVsYXQlQzMlQjNyaW9fR05EX0FHX1VuaWRhZGU8L0l0ZW1QYXRoPjwvSXRlbUxvY2F0aW9uPjxTdGFibGVFbnRyaWVzPjxFbnRyeSBUeXBlPSJRdWVyeUlEIiBWYWx1ZT0iczQwYjg3MGI1LTBkNjctNDM0YS1hMzUzLWVjZjI3NGViMmQzMiIgLz48RW50cnkgVHlwZT0iRmlsbEVuYWJsZWQiIFZhbHVlPSJsMSIgLz48RW50cnkgVHlwZT0iRmlsbE9iamVjdFR5cGUiIFZhbHVlPSJzVGFibGUiIC8+PEVudHJ5IFR5cGU9IkZpbGxUb0RhdGFNb2RlbEVuYWJsZWQiIFZhbHVlPSJsMCIgLz48RW50cnkgVHlwZT0iSXNQcml2YXRlIiBWYWx1ZT0ibDAiIC8+PEVudHJ5IFR5cGU9Ik5hdmlnYXRpb25TdGVwTmFtZSIgVmFsdWU9InNOYXZlZ2HDp8OjbyIgLz48RW50cnkgVHlwZT0iTmFtZVVwZGF0ZWRBZnRlckZpbGwiIFZhbHVlPSJsMCIgLz48RW50cnkgVHlwZT0iUmVzdWx0VHlwZSIgVmFsdWU9InNUYWJsZSIgLz48RW50cnkgVHlwZT0iQnVmZmVyTmV4dFJlZnJlc2giIFZhbHVlPSJsMSIgLz48RW50cnkgVHlwZT0iRmlsbFRhcmdldCIgVmFsdWU9InNfUmVsYXTDs3Jpb19HTkRfQUdfVW5pZGFkZSIgLz48RW50cnkgVHlwZT0iRmlsbGVkQ29tcGxldGVSZXN1bHRUb1dvcmtzaGVldCIgVmFsdWU9ImwxIiAvPjxFbnRyeSBUeXBlPSJGaWxsRXJyb3JDb3VudCIgVmFsdWU9ImwwIiAvPjxFbnRyeSBUeXBlPSJMb2FkZWRUb0FuYWx5c2lzU2VydmljZXMiIFZhbHVlPSJsMCIgLz48RW50cnkgVHlwZT0iRmlsbEVycm9yQ29kZSIgVmFsdWU9InNVbmtub3duIiAvPjxFbnRyeSBUeXBlPSJGaWxsTGFzdFVwZGF0ZWQiIFZhbHVlPSJkMjAyNC0xMS0wNFQyMDo0NjowMC4xMTM1Mzg3WiIgLz48RW50cnkgVHlwZT0iRmlsbENvbHVtblR5cGVzIiBWYWx1ZT0ic0JnWURFUkVFIiAvPjxFbnRyeSBUeXBlPSJGaWxsQ29sdW1uTmFtZXMiIFZhbHVlPSJzWyZxdW90O0dORCZxdW90OywmcXVvdDtVbmlkYWRlJnF1b3Q7LCZxdW90O0HDp8O1ZXMmcXVvdDssJnF1b3Q7VmFsb3IgRmluYWwmcXVvdDssJnF1b3Q7VmFsb3IgZGUgRGVtYW5kYSZxdW90OywmcXVvdDslJnF1b3Q7XSIgLz48RW50cnkgVHlwZT0iRmlsbENvdW50IiBWYWx1ZT0ibDMyIiAvPjxFbnRyeSBUeXBlPSJGaWxsU3RhdHVzIiBWYWx1ZT0ic0NvbXBsZXRlIiAvPjxFbnRyeSBUeXBlPSJBZGRlZFRvRGF0YU1vZGVsIiBWYWx1ZT0ibDAiIC8+PEVudHJ5IFR5cGU9IlJlbGF0aW9uc2hpcEluZm9Db250YWluZXIiIFZhbHVlPSJzeyZxdW90O2NvbHVtbkNvdW50JnF1b3Q7OjYsJnF1b3Q7a2V5Q29sdW1uTmFtZXMmcXVvdDs6W10sJnF1b3Q7cXVlcnlSZWxhdGlvbnNoaXBzJnF1b3Q7OltdLCZxdW90O2NvbHVtbklkZW50aXRpZXMmcXVvdDs6WyZxdW90O1NlY3Rpb24xL19SZWxhdMOzcmlvX0dORF9BR19VbmlkYWRlL0F1dG9SZW1vdmVkQ29sdW1uczEue0dORCwwfSZxdW90OywmcXVvdDtTZWN0aW9uMS9fUmVsYXTDs3Jpb19HTkRfQUdfVW5pZGFkZS9BdXRvUmVtb3ZlZENvbHVtbnMxLntVbmlkYWRlLDF9JnF1b3Q7LCZxdW90O1NlY3Rpb24xL19SZWxhdMOzcmlvX0dORF9BR19VbmlkYWRlL0F1dG9SZW1vdmVkQ29sdW1uczEue0HDp8O1ZXMsMn0mcXVvdDssJnF1b3Q7U2VjdGlvbjEvX1JlbGF0w7NyaW9fR05EX0FHX1VuaWRhZGUvQXV0b1JlbW92ZWRDb2x1bW5zMS57VmFsb3IgRmluYWwsM30mcXVvdDssJnF1b3Q7U2VjdGlvbjEvX1JlbGF0w7NyaW9fR05EX0FHX1VuaWRhZGUvQXV0b1JlbW92ZWRDb2x1bW5zMS57VmFsb3IgZGUgRGVtYW5kYSw0fSZxdW90OywmcXVvdDtTZWN0aW9uMS9fUmVsYXTDs3Jpb19HTkRfQUdfVW5pZGFkZS9BdXRvUmVtb3ZlZENvbHVtbnMxLnslLDV9JnF1b3Q7XSwmcXVvdDtDb2x1bW5Db3VudCZxdW90Ozo2LCZxdW90O0tleUNvbHVtbk5hbWVzJnF1b3Q7OltdLCZxdW90O0NvbHVtbklkZW50aXRpZXMmcXVvdDs6WyZxdW90O1NlY3Rpb24xL19SZWxhdMOzcmlvX0dORF9BR19VbmlkYWRlL0F1dG9SZW1vdmVkQ29sdW1uczEue0dORCwwfSZxdW90OywmcXVvdDtTZWN0aW9uMS9fUmVsYXTDs3Jpb19HTkRfQUdfVW5pZGFkZS9BdXRvUmVtb3ZlZENvbHVtbnMxLntVbmlkYWRlLDF9JnF1b3Q7LCZxdW90O1NlY3Rpb24xL19SZWxhdMOzcmlvX0dORF9BR19VbmlkYWRlL0F1dG9SZW1vdmVkQ29sdW1uczEue0HDp8O1ZXMsMn0mcXVvdDssJnF1b3Q7U2VjdGlvbjEvX1JlbGF0w7NyaW9fR05EX0FHX1VuaWRhZGUvQXV0b1JlbW92ZWRDb2x1bW5zMS57VmFsb3IgRmluYWwsM30mcXVvdDssJnF1b3Q7U2VjdGlvbjEvX1JlbGF0w7NyaW9fR05EX0FHX1VuaWRhZGUvQXV0b1JlbW92ZWRDb2x1bW5zMS57VmFsb3IgZGUgRGVtYW5kYSw0fSZxdW90OywmcXVvdDtTZWN0aW9uMS9fUmVsYXTDs3Jpb19HTkRfQUdfVW5pZGFkZS9BdXRvUmVtb3ZlZENvbHVtbnMxLnslLDV9JnF1b3Q7XSwmcXVvdDtSZWxhdGlvbnNoaXBJbmZvJnF1b3Q7OltdfSIgLz48L1N0YWJsZUVudHJpZXM+PC9JdGVtPjxJdGVtPjxJdGVtTG9jYXRpb24+PEl0ZW1UeXBlPkZvcm11bGE8L0l0ZW1UeXBlPjxJdGVtUGF0aD5TZWN0aW9uMS9fUmVsYXQlQzMlQjNyaW9fR05EX0FHX1VuaWRhZGUvRm9udGU8L0l0ZW1QYXRoPjwvSXRlbUxvY2F0aW9uPjxTdGFibGVFbnRyaWVzIC8+PC9JdGVtPjxJdGVtPjxJdGVtTG9jYXRpb24+PEl0ZW1UeXBlPkZvcm11bGE8L0l0ZW1UeXBlPjxJdGVtUGF0aD5TZWN0aW9uMS9fUmVsYXQlQzMlQjNyaW9fR05EX0FHX1VuaWRhZGUvTGluaGFzJTIwQWdydXBhZGFzPC9JdGVtUGF0aD48L0l0ZW1Mb2NhdGlvbj48U3RhYmxlRW50cmllcyAvPjwvSXRlbT48SXRlbT48SXRlbUxvY2F0aW9uPjxJdGVtVHlwZT5Gb3JtdWxhPC9JdGVtVHlwZT48SXRlbVBhdGg+U2VjdGlvbjEvX1JlbGF0JUMzJUIzcmlvX0dORF9BR19VbmlkYWRlL1RpcG8lMjBBbHRlcmFkbzwvSXRlbVBhdGg+PC9JdGVtTG9jYXRpb24+PFN0YWJsZUVudHJpZXMgLz48L0l0ZW0+PEl0ZW0+PEl0ZW1Mb2NhdGlvbj48SXRlbVR5cGU+Rm9ybXVsYTwvSXRlbVR5cGU+PEl0ZW1QYXRoPlNlY3Rpb24xL19SZWxhdCVDMyVCM3Jpb19HTkRfQUdfVW5pZGFkZS9QZXJzb25hbGl6YSVDMyVBNyVDMyVBM28lMjBBZGljaW9uYWRhPC9JdGVtUGF0aD48L0l0ZW1Mb2NhdGlvbj48U3RhYmxlRW50cmllcyAvPjwvSXRlbT48SXRlbT48SXRlbUxvY2F0aW9uPjxJdGVtVHlwZT5Gb3JtdWxhPC9JdGVtVHlwZT48SXRlbVBhdGg+U2VjdGlvbjEvX1JlbGF0JUMzJUIzcmlvX0dORF9BR19VbmlkYWRlL1RpcG8lMjBBbHRlcmFkbzE8L0l0ZW1QYXRoPjwvSXRlbUxvY2F0aW9uPjxTdGFibGVFbnRyaWVzIC8+PC9JdGVtPjxJdGVtPjxJdGVtTG9jYXRpb24+PEl0ZW1UeXBlPkZvcm11bGE8L0l0ZW1UeXBlPjxJdGVtUGF0aD5TZWN0aW9uMS9fUmVsYXQlQzMlQjNyaW9fR05EX0FHX1VuaWRhZGUvQ29sdW5hcyUyMFJlbW92aWRhczwvSXRlbVBhdGg+PC9JdGVtTG9jYXRpb24+PFN0YWJsZUVudHJpZXMgLz48L0l0ZW0+PEl0ZW0+PEl0ZW1Mb2NhdGlvbj48SXRlbVR5cGU+Rm9ybXVsYTwvSXRlbVR5cGU+PEl0ZW1QYXRoPlNlY3Rpb24xL19SZWxhdCVDMyVCM3Jpb19HTkRfQUdfVW5pZGFkZS9Db2x1bmFzJTIwUmVub21lYWRhczwvSXRlbVBhdGg+PC9JdGVtTG9jYXRpb24+PFN0YWJsZUVudHJpZXMgLz48L0l0ZW0+PEl0ZW0+PEl0ZW1Mb2NhdGlvbj48SXRlbVR5cGU+Rm9ybXVsYTwvSXRlbVR5cGU+PEl0ZW1QYXRoPlNlY3Rpb24xL19SZWxhdCVDMyVCM3Jpb19HTkRfQUdfVW5pZGFkZS9Db2x1bmFzJTIwUmVub21lYWRhczE8L0l0ZW1QYXRoPjwvSXRlbUxvY2F0aW9uPjxTdGFibGVFbnRyaWVzIC8+PC9JdGVtPjxJdGVtPjxJdGVtTG9jYXRpb24+PEl0ZW1UeXBlPkZvcm11bGE8L0l0ZW1UeXBlPjxJdGVtUGF0aD5TZWN0aW9uMS9fWERvY3VtZW50bzE8L0l0ZW1QYXRoPjwvSXRlbUxvY2F0aW9uPjxTdGFibGVFbnRyaWVzPjxFbnRyeSBUeXBlPSJRdWVyeUlEIiBWYWx1ZT0iczZjNzdlNWRjLTAwMGItNGIxNi05ZjAwLWE4ZmEwZjEyNGJiOCIgLz48RW50cnkgVHlwZT0iRmlsbEVuYWJsZWQiIFZhbHVlPSJsMCIgLz48RW50cnkgVHlwZT0iRmlsbE9iamVjdFR5cGUiIFZhbHVlPSJzQ29ubmVjdGlvbk9ubHkiIC8+PEVudHJ5IFR5cGU9IkZpbGxUb0RhdGFNb2RlbEVuYWJsZWQiIFZhbHVlPSJsMCIgLz48RW50cnkgVHlwZT0iSXNQcml2YXRlIiBWYWx1ZT0ibDAiIC8+PEVudHJ5IFR5cGU9IkJ1ZmZlck5leHRSZWZyZXNoIiBWYWx1ZT0ibDEiIC8+PEVudHJ5IFR5cGU9IlJlc3VsdFR5cGUiIFZhbHVlPSJzVGFibGUiIC8+PEVudHJ5IFR5cGU9Ik5hbWVVcGRhdGVkQWZ0ZXJGaWxsIiBWYWx1ZT0ibDAiIC8+PEVudHJ5IFR5cGU9Ik5hdmlnYXRpb25TdGVwTmFtZSIgVmFsdWU9InNOYXZlZ2HDp8OjbyIgLz48RW50cnkgVHlwZT0iRmlsbGVkQ29tcGxldGVSZXN1bHRUb1dvcmtzaGVldCIgVmFsdWU9ImwxIiAvPjxFbnRyeSBUeXBlPSJGaWxsVGFyZ2V0TmFtZUN1c3RvbWl6ZWQiIFZhbHVlPSJsMSIgLz48RW50cnkgVHlwZT0iRmlsbExhc3RVcGRhdGVkIiBWYWx1ZT0iZDIwMjQtMTEtMDRUMjA6NDU6NTIuMDU0MzU4MloiIC8+PEVudHJ5IFR5cGU9IkZpbGxFcnJvckNvdW50IiBWYWx1ZT0ibDAiIC8+PEVudHJ5IFR5cGU9IkZpbGxDb2x1bW5UeXBlcyIgVmFsdWU9InNCZ1lSRVFZR0JnWUdCZ1lHQmdZR0JnWUdCZ2s9IiAvPjxFbnRyeSBUeXBlPSJGaWxsRXJyb3JDb2RlIiBWYWx1ZT0ic1Vua25vd24iIC8+PEVudHJ5IFR5cGU9IkZpbGxDb2x1bW5OYW1lcyIgVmFsdWU9InNbJnF1b3Q7SUQmcXVvdDssJnF1b3Q7Q8OzZGlnbyZxdW90OywmcXVvdDtWYWxvciBkZSBEZW1hbmRhJnF1b3Q7LCZxdW90O1ZhbG9yIEZpbmFsJnF1b3Q7LCZxdW90O1RpcG8gZGUgRGVzcGVzYSZxdW90OywmcXVvdDtOb21lIGRhIEHDp8OjbyZxdW90OywmcXVvdDtEZXNjcmnDp8OjbyBkYSBBw6fDo28mcXVvdDssJnF1b3Q7SW5kaWNhZG9yJnF1b3Q7LCZxdW90O01ldGEgKG51bcOpcmljYSkmcXVvdDssJnF1b3Q7SnVzdGlmaWNhdGl2YSZxdW90OywmcXVvdDtJRDImcXVvdDssJnF1b3Q7QWRlcsOqbmNpYSBhbyBQREkgMjAxOS0yMDIzL1BESSAyMDI1LTIwMzIgKGFjdW11bGFkbykmcXVvdDssJnF1b3Q7UmVsYXTDs3JpbyBkZSBBdmFsaWHDp8OjbyBJbnN0aXR1Y2lvbmFsIC0gMjAyNCZxdW90OywmcXVvdDtBZGVyw6puY2lhIGFvIFBQQSAyMDI0LTIwMjcgKEZlZGVyYWwpIC0gT2JqZXRpdm9zIDAzNTEgYSAwMzYyJnF1b3Q7LCZxdW90O1N1cGVyYcOnw6NvIGRhcyBiYXJyZWlyYXMgcGVzc29hcyBjb20gZGVmaWNpw6puY2lhJnF1b3Q7LCZxdW90O0dORCZxdW90OywmcXVvdDtQbGFubyBJbnRlcm5vJnF1b3Q7LCZxdW90O0FHJnF1b3Q7LCZxdW90O09yaWdlbSBSZWN1cnNvJnF1b3Q7LCZxdW90O0RhdGEgaW7DrWNpbyZxdW90O10iIC8+PEVudHJ5IFR5cGU9IkZpbGxTdGF0dXMiIFZhbHVlPSJzQ29tcGxldGUiIC8+PEVudHJ5IFR5cGU9IkZpbGxDb3VudCIgVmFsdWU9Imw0MjAiIC8+PEVudHJ5IFR5cGU9IkFkZGVkVG9EYXRhTW9kZWwiIFZhbHVlPSJsMCIgLz48RW50cnkgVHlwZT0iUmVsYXRpb25zaGlwSW5mb0NvbnRhaW5lciIgVmFsdWU9InN7JnF1b3Q7Y29sdW1uQ291bnQmcXVvdDs6MjAsJnF1b3Q7a2V5Q29sdW1uTmFtZXMmcXVvdDs6W10sJnF1b3Q7cXVlcnlSZWxhdGlvbnNoaXBzJnF1b3Q7OltdLCZxdW90O2NvbHVtbklkZW50aXRpZXMmcXVvdDs6WyZxdW90O1NlY3Rpb24xL19YRG9jdW1lbnRvMS9BdXRvUmVtb3ZlZENvbHVtbnMxLntJRCwwfSZxdW90OywmcXVvdDtTZWN0aW9uMS9fWERvY3VtZW50bzEvQXV0b1JlbW92ZWRDb2x1bW5zMS57Q8OzZGlnbywxfSZxdW90OywmcXVvdDtTZWN0aW9uMS9fWERvY3VtZW50bzEvQXV0b1JlbW92ZWRDb2x1bW5zMS57VmFsb3IgZGUgRGVtYW5kYSwyfSZxdW90OywmcXVvdDtTZWN0aW9uMS9fWERvY3VtZW50bzEvQXV0b1JlbW92ZWRDb2x1bW5zMS57VmFsb3IgRmluYWwsM30mcXVvdDssJnF1b3Q7U2VjdGlvbjEvX1hEb2N1bWVudG8xL0F1dG9SZW1vdmVkQ29sdW1uczEue1RpcG8gZGUgRGVzcGVzYSw0fSZxdW90OywmcXVvdDtTZWN0aW9uMS9fWERvY3VtZW50bzEvQXV0b1JlbW92ZWRDb2x1bW5zMS57Tm9tZSBkYSBBw6fDo28sNX0mcXVvdDssJnF1b3Q7U2VjdGlvbjEvX1hEb2N1bWVudG8xL0F1dG9SZW1vdmVkQ29sdW1uczEue0Rlc2NyacOnw6NvIGRhIEHDp8Ojbyw2fSZxdW90OywmcXVvdDtTZWN0aW9uMS9fWERvY3VtZW50bzEvQXV0b1JlbW92ZWRDb2x1bW5zMS57SW5kaWNhZG9yLDd9JnF1b3Q7LCZxdW90O1NlY3Rpb24xL19YRG9jdW1lbnRvMS9BdXRvUmVtb3ZlZENvbHVtbnMxLntNZXRhIChudW3DqXJpY2EpLDh9JnF1b3Q7LCZxdW90O1NlY3Rpb24xL19YRG9jdW1lbnRvMS9BdXRvUmVtb3ZlZENvbHVtbnMxLntKdXN0aWZpY2F0aXZhLDl9JnF1b3Q7LCZxdW90O1NlY3Rpb24xL19YRG9jdW1lbnRvMS9BdXRvUmVtb3ZlZENvbHVtbnMxLntJRDIsMTB9JnF1b3Q7LCZxdW90O1NlY3Rpb24xL19YRG9jdW1lbnRvMS9BdXRvUmVtb3ZlZENvbHVtbnMxLntBZGVyw6puY2lhIGFvIFBESSAyMDE5LTIwMjMvUERJIDIwMjUtMjAzMiAoYWN1bXVsYWRvKSwxMX0mcXVvdDssJnF1b3Q7U2VjdGlvbjEvX1hEb2N1bWVudG8xL0F1dG9SZW1vdmVkQ29sdW1uczEue1JlbGF0w7NyaW8gZGUgQXZhbGlhw6fDo28gSW5zdGl0dWNpb25hbCAtIDIwMjQsMTJ9JnF1b3Q7LCZxdW90O1NlY3Rpb24xL19YRG9jdW1lbnRvMS9BdXRvUmVtb3ZlZENvbHVtbnMxLntBZGVyw6puY2lhIGFvIFBQQSAyMDI0LTIwMjcgKEZlZGVyYWwpIC0gT2JqZXRpdm9zIDAzNTEgYSAwMzYyLDEzfSZxdW90OywmcXVvdDtTZWN0aW9uMS9fWERvY3VtZW50bzEvQXV0b1JlbW92ZWRDb2x1bW5zMS57U3VwZXJhw6fDo28gZGFzIGJhcnJlaXJhcyBwZXNzb2FzIGNvbSBkZWZpY2nDqm5jaWEsMTR9JnF1b3Q7LCZxdW90O1NlY3Rpb24xL19YRG9jdW1lbnRvMS9BdXRvUmVtb3ZlZENvbHVtbnMxLntHTkQsMTV9JnF1b3Q7LCZxdW90O1NlY3Rpb24xL19YRG9jdW1lbnRvMS9BdXRvUmVtb3ZlZENvbHVtbnMxLntQbGFubyBJbnRlcm5vLDE2fSZxdW90OywmcXVvdDtTZWN0aW9uMS9fWERvY3VtZW50bzEvQXV0b1JlbW92ZWRDb2x1bW5zMS57QUcsMTd9JnF1b3Q7LCZxdW90O1NlY3Rpb24xL19YRG9jdW1lbnRvMS9BdXRvUmVtb3ZlZENvbHVtbnMxLntPcmlnZW0gUmVjdXJzbywxOH0mcXVvdDssJnF1b3Q7U2VjdGlvbjEvX1hEb2N1bWVudG8xL0F1dG9SZW1vdmVkQ29sdW1uczEue0RhdGEgaW7DrWNpbywxOX0mcXVvdDtdLCZxdW90O0NvbHVtbkNvdW50JnF1b3Q7OjIwLCZxdW90O0tleUNvbHVtbk5hbWVzJnF1b3Q7OltdLCZxdW90O0NvbHVtbklkZW50aXRpZXMmcXVvdDs6WyZxdW90O1NlY3Rpb24xL19YRG9jdW1lbnRvMS9BdXRvUmVtb3ZlZENvbHVtbnMxLntJRCwwfSZxdW90OywmcXVvdDtTZWN0aW9uMS9fWERvY3VtZW50bzEvQXV0b1JlbW92ZWRDb2x1bW5zMS57Q8OzZGlnbywxfSZxdW90OywmcXVvdDtTZWN0aW9uMS9fWERvY3VtZW50bzEvQXV0b1JlbW92ZWRDb2x1bW5zMS57VmFsb3IgZGUgRGVtYW5kYSwyfSZxdW90OywmcXVvdDtTZWN0aW9uMS9fWERvY3VtZW50bzEvQXV0b1JlbW92ZWRDb2x1bW5zMS57VmFsb3IgRmluYWwsM30mcXVvdDssJnF1b3Q7U2VjdGlvbjEvX1hEb2N1bWVudG8xL0F1dG9SZW1vdmVkQ29sdW1uczEue1RpcG8gZGUgRGVzcGVzYSw0fSZxdW90OywmcXVvdDtTZWN0aW9uMS9fWERvY3VtZW50bzEvQXV0b1JlbW92ZWRDb2x1bW5zMS57Tm9tZSBkYSBBw6fDo28sNX0mcXVvdDssJnF1b3Q7U2VjdGlvbjEvX1hEb2N1bWVudG8xL0F1dG9SZW1vdmVkQ29sdW1uczEue0Rlc2NyacOnw6NvIGRhIEHDp8Ojbyw2fSZxdW90OywmcXVvdDtTZWN0aW9uMS9fWERvY3VtZW50bzEvQXV0b1JlbW92ZWRDb2x1bW5zMS57SW5kaWNhZG9yLDd9JnF1b3Q7LCZxdW90O1NlY3Rpb24xL19YRG9jdW1lbnRvMS9BdXRvUmVtb3ZlZENvbHVtbnMxLntNZXRhIChudW3DqXJpY2EpLDh9JnF1b3Q7LCZxdW90O1NlY3Rpb24xL19YRG9jdW1lbnRvMS9BdXRvUmVtb3ZlZENvbHVtbnMxLntKdXN0aWZpY2F0aXZhLDl9JnF1b3Q7LCZxdW90O1NlY3Rpb24xL19YRG9jdW1lbnRvMS9BdXRvUmVtb3ZlZENvbHVtbnMxLntJRDIsMTB9JnF1b3Q7LCZxdW90O1NlY3Rpb24xL19YRG9jdW1lbnRvMS9BdXRvUmVtb3ZlZENvbHVtbnMxLntBZGVyw6puY2lhIGFvIFBESSAyMDE5LTIwMjMvUERJIDIwMjUtMjAzMiAoYWN1bXVsYWRvKSwxMX0mcXVvdDssJnF1b3Q7U2VjdGlvbjEvX1hEb2N1bWVudG8xL0F1dG9SZW1vdmVkQ29sdW1uczEue1JlbGF0w7NyaW8gZGUgQXZhbGlhw6fDo28gSW5zdGl0dWNpb25hbCAtIDIwMjQsMTJ9JnF1b3Q7LCZxdW90O1NlY3Rpb24xL19YRG9jdW1lbnRvMS9BdXRvUmVtb3ZlZENvbHVtbnMxLntBZGVyw6puY2lhIGFvIFBQQSAyMDI0LTIwMjcgKEZlZGVyYWwpIC0gT2JqZXRpdm9zIDAzNTEgYSAwMzYyLDEzfSZxdW90OywmcXVvdDtTZWN0aW9uMS9fWERvY3VtZW50bzEvQXV0b1JlbW92ZWRDb2x1bW5zMS57U3VwZXJhw6fDo28gZGFzIGJhcnJlaXJhcyBwZXNzb2FzIGNvbSBkZWZpY2nDqm5jaWEsMTR9JnF1b3Q7LCZxdW90O1NlY3Rpb24xL19YRG9jdW1lbnRvMS9BdXRvUmVtb3ZlZENvbHVtbnMxLntHTkQsMTV9JnF1b3Q7LCZxdW90O1NlY3Rpb24xL19YRG9jdW1lbnRvMS9BdXRvUmVtb3ZlZENvbHVtbnMxLntQbGFubyBJbnRlcm5vLDE2fSZxdW90OywmcXVvdDtTZWN0aW9uMS9fWERvY3VtZW50bzEvQXV0b1JlbW92ZWRDb2x1bW5zMS57QUcsMTd9JnF1b3Q7LCZxdW90O1NlY3Rpb24xL19YRG9jdW1lbnRvMS9BdXRvUmVtb3ZlZENvbHVtbnMxLntPcmlnZW0gUmVjdXJzbywxOH0mcXVvdDssJnF1b3Q7U2VjdGlvbjEvX1hEb2N1bWVudG8xL0F1dG9SZW1vdmVkQ29sdW1uczEue0RhdGEgaW7DrWNpbywxOX0mcXVvdDtdLCZxdW90O1JlbGF0aW9uc2hpcEluZm8mcXVvdDs6W119IiAvPjwvU3RhYmxlRW50cmllcz48L0l0ZW0+PEl0ZW0+PEl0ZW1Mb2NhdGlvbj48SXRlbVR5cGU+Rm9ybXVsYTwvSXRlbVR5cGU+PEl0ZW1QYXRoPlNlY3Rpb24xL19YRG9jdW1lbnRvMS9Gb250ZTwvSXRlbVBhdGg+PC9JdGVtTG9jYXRpb24+PFN0YWJsZUVudHJpZXMgLz48L0l0ZW0+PEl0ZW0+PEl0ZW1Mb2NhdGlvbj48SXRlbVR5cGU+Rm9ybXVsYTwvSXRlbVR5cGU+PEl0ZW1QYXRoPlNlY3Rpb24xL19YRG9jdW1lbnRvMS9Db2x1bmFzJTIwUmVtb3ZpZGFzPC9JdGVtUGF0aD48L0l0ZW1Mb2NhdGlvbj48U3RhYmxlRW50cmllcyAvPjwvSXRlbT48SXRlbT48SXRlbUxvY2F0aW9uPjxJdGVtVHlwZT5Gb3JtdWxhPC9JdGVtVHlwZT48SXRlbVBhdGg+U2VjdGlvbjEvX1hEb2N1bWVudG8xL0NvbHVuYXMlMjBSZW9yZGVuYWRhczwvSXRlbVBhdGg+PC9JdGVtTG9jYXRpb24+PFN0YWJsZUVudHJpZXMgLz48L0l0ZW0+PEl0ZW0+PEl0ZW1Mb2NhdGlvbj48SXRlbVR5cGU+Rm9ybXVsYTwvSXRlbVR5cGU+PEl0ZW1QYXRoPlNlY3Rpb24xL19YRG9jdW1lbnRvMS9Db2x1bmFzJTIwUmVtb3ZpZGFzMTwvSXRlbVBhdGg+PC9JdGVtTG9jYXRpb24+PFN0YWJsZUVudHJpZXMgLz48L0l0ZW0+PEl0ZW0+PEl0ZW1Mb2NhdGlvbj48SXRlbVR5cGU+Rm9ybXVsYTwvSXRlbVR5cGU+PEl0ZW1QYXRoPlNlY3Rpb24xL19YRG9jdW1lbnRvMS9Db2x1bmFzJTIwUmVvcmRlbmFkYXMxPC9JdGVtUGF0aD48L0l0ZW1Mb2NhdGlvbj48U3RhYmxlRW50cmllcyAvPjwvSXRlbT48SXRlbT48SXRlbUxvY2F0aW9uPjxJdGVtVHlwZT5Gb3JtdWxhPC9JdGVtVHlwZT48SXRlbVBhdGg+U2VjdGlvbjEvX1hEb2N1bWVudG8xL0NvbHVuYSUyMER1cGxpY2FkYTwvSXRlbVBhdGg+PC9JdGVtTG9jYXRpb24+PFN0YWJsZUVudHJpZXMgLz48L0l0ZW0+PEl0ZW0+PEl0ZW1Mb2NhdGlvbj48SXRlbVR5cGU+Rm9ybXVsYTwvSXRlbVR5cGU+PEl0ZW1QYXRoPlNlY3Rpb24xL19YRG9jdW1lbnRvMS9Db2x1bmFzJTIwUmVvcmRlbmFkYXMyPC9JdGVtUGF0aD48L0l0ZW1Mb2NhdGlvbj48U3RhYmxlRW50cmllcyAvPjwvSXRlbT48SXRlbT48SXRlbUxvY2F0aW9uPjxJdGVtVHlwZT5Gb3JtdWxhPC9JdGVtVHlwZT48SXRlbVBhdGg+U2VjdGlvbjEvX1hEb2N1bWVudG8xL0NvbHVuYXMlMjBSZW5vbWVhZGFzPC9JdGVtUGF0aD48L0l0ZW1Mb2NhdGlvbj48U3RhYmxlRW50cmllcyAvPjwvSXRlbT48SXRlbT48SXRlbUxvY2F0aW9uPjxJdGVtVHlwZT5Gb3JtdWxhPC9JdGVtVHlwZT48SXRlbVBhdGg+U2VjdGlvbjEvX1hEb2N1bWVudG8yPC9JdGVtUGF0aD48L0l0ZW1Mb2NhdGlvbj48U3RhYmxlRW50cmllcz48RW50cnkgVHlwZT0iUXVlcnlJRCIgVmFsdWU9InNmN2QxZDZhNS1mZmI0LTQ0ZGYtYjdmNi1jMjVhZTlmOWJiY2EiIC8+PEVudHJ5IFR5cGU9IkZpbGxFbmFibGVkIiBWYWx1ZT0ibDAiIC8+PEVudHJ5IFR5cGU9IkZpbGxPYmplY3RUeXBlIiBWYWx1ZT0ic0Nvbm5lY3Rpb25Pbmx5IiAvPjxFbnRyeSBUeXBlPSJGaWxsVG9EYXRhTW9kZWxFbmFibGVkIiBWYWx1ZT0ibDAiIC8+PEVudHJ5IFR5cGU9IklzUHJpdmF0ZSIgVmFsdWU9ImwwIiAvPjxFbnRyeSBUeXBlPSJCdWZmZXJOZXh0UmVmcmVzaCIgVmFsdWU9ImwxIiAvPjxFbnRyeSBUeXBlPSJSZXN1bHRUeXBlIiBWYWx1ZT0ic1RhYmxlIiAvPjxFbnRyeSBUeXBlPSJOYW1lVXBkYXRlZEFmdGVyRmlsbCIgVmFsdWU9ImwwIiAvPjxFbnRyeSBUeXBlPSJOYXZpZ2F0aW9uU3RlcE5hbWUiIFZhbHVlPSJzTmF2ZWdhw6fDo28iIC8+PEVudHJ5IFR5cGU9IkZpbGxlZENvbXBsZXRlUmVzdWx0VG9Xb3Jrc2hlZXQiIFZhbHVlPSJsMSIgLz48RW50cnkgVHlwZT0iRmlsbExhc3RVcGRhdGVkIiBWYWx1ZT0iZDIwMjQtMTEtMDRUMjA6NDU6NTIuMDY3NTA1NVoiIC8+PEVudHJ5IFR5cGU9IkZpbGxUYXJnZXROYW1lQ3VzdG9taXplZCIgVmFsdWU9ImwxIiAvPjxFbnRyeSBUeXBlPSJGaWxsQ29sdW1uVHlwZXMiIFZhbHVlPSJzQmdZR0JnWVJFUVlHQmdZSkJnWUdCZ1lHQmdZRyIgLz48RW50cnkgVHlwZT0iRmlsbENvbHVtbk5hbWVzIiBWYWx1ZT0ic1smcXVvdDtJRDImcXVvdDssJnF1b3Q7VW5pZGFkZSZxdW90OywmcXVvdDtDw7NkaWdvJnF1b3Q7LCZxdW90O05vbWUgZGEgQcOnw6NvJnF1b3Q7LCZxdW90O1RpcG8gZGUgRGVzcGVzYSZxdW90OywmcXVvdDtWYWxvciBkZSBEZW1hbmRhJnF1b3Q7LCZxdW90O1ZhbG9yIEZpbmFsJnF1b3Q7LCZxdW90O0dORCZxdW90OywmcXVvdDtQbGFubyBJbnRlcm5vJnF1b3Q7LCZxdW90O0FHJnF1b3Q7LCZxdW90O09yaWdlbSBSZWN1cnNvJnF1b3Q7LCZxdW90O0RhdGEgaW7DrWNpbyZxdW90OywmcXVvdDtJRCZxdW90OywmcXVvdDtEZXNjcmnDp8OjbyBkYSBBw6fDo28mcXVvdDssJnF1b3Q7SW5kaWNhZG9yJnF1b3Q7LCZxdW90O01ldGEgKG51bcOpcmljYSkmcXVvdDssJnF1b3Q7SnVzdGlmaWNhdGl2YSZxdW90OywmcXVvdDtBZGVyw6puY2lhIGFvIFBESSAyMDE5LTIwMjMvUERJIDIwMjUtMjAzMiAoYWN1bXVsYWRvKSZxdW90OywmcXVvdDtSZWxhdMOzcmlvIGRlIEF2YWxpYcOnw6NvIEluc3RpdHVjaW9uYWwgLSAyMDI0JnF1b3Q7LCZxdW90O0FkZXLDqm5jaWEgYW8gUFBBIDIwMjQtMjAyNyAoRmVkZXJhbCkgLSBPYmpldGl2b3MgMDM1MSBhIDAzNjImcXVvdDssJnF1b3Q7U3VwZXJhw6fDo28gZGFzIGJhcnJlaXJhcyBwZXNzb2FzIGNvbSBkZWZpY2nDqm5jaWEmcXVvdDtdIiAvPjxFbnRyeSBUeXBlPSJGaWxsRXJyb3JDb2RlIiBWYWx1ZT0ic1Vua25vd24iIC8+PEVudHJ5IFR5cGU9IkZpbGxFcnJvckNvdW50IiBWYWx1ZT0ibDAiIC8+PEVudHJ5IFR5cGU9IkZpbGxTdGF0dXMiIFZhbHVlPSJzQ29tcGxldGUiIC8+PEVudHJ5IFR5cGU9IkxvYWRlZFRvQW5hbHlzaXNTZXJ2aWNlcyIgVmFsdWU9ImwwIiAvPjxFbnRyeSBUeXBlPSJGaWxsQ291bnQiIFZhbHVlPSJsNDIwIiAvPjxFbnRyeSBUeXBlPSJBZGRlZFRvRGF0YU1vZGVsIiBWYWx1ZT0ibDAiIC8+PEVudHJ5IFR5cGU9IlJlbGF0aW9uc2hpcEluZm9Db250YWluZXIiIFZhbHVlPSJzeyZxdW90O2NvbHVtbkNvdW50JnF1b3Q7OjIxLCZxdW90O2tleUNvbHVtbk5hbWVzJnF1b3Q7OltdLCZxdW90O3F1ZXJ5UmVsYXRpb25zaGlwcyZxdW90OzpbXSwmcXVvdDtjb2x1bW5JZGVudGl0aWVzJnF1b3Q7OlsmcXVvdDtTZWN0aW9uMS9fWERvY3VtZW50bzIvQXV0b1JlbW92ZWRDb2x1bW5zMS57SUQyLDB9JnF1b3Q7LCZxdW90O1NlY3Rpb24xL19YRG9jdW1lbnRvMi9BdXRvUmVtb3ZlZENvbHVtbnMxLntVbmlkYWRlLDF9JnF1b3Q7LCZxdW90O1NlY3Rpb24xL19YRG9jdW1lbnRvMi9BdXRvUmVtb3ZlZENvbHVtbnMxLntDw7NkaWdvLDJ9JnF1b3Q7LCZxdW90O1NlY3Rpb24xL19YRG9jdW1lbnRvMi9BdXRvUmVtb3ZlZENvbHVtbnMxLntOb21lIGRhIEHDp8OjbywzfSZxdW90OywmcXVvdDtTZWN0aW9uMS9fWERvY3VtZW50bzIvQXV0b1JlbW92ZWRDb2x1bW5zMS57VGlwbyBkZSBEZXNwZXNhLDR9JnF1b3Q7LCZxdW90O1NlY3Rpb24xL19YRG9jdW1lbnRvMi9BdXRvUmVtb3ZlZENvbHVtbnMxLntWYWxvciBkZSBEZW1hbmRhLDV9JnF1b3Q7LCZxdW90O1NlY3Rpb24xL19YRG9jdW1lbnRvMi9BdXRvUmVtb3ZlZENvbHVtbnMxLntWYWxvciBGaW5hbCw2fSZxdW90OywmcXVvdDtTZWN0aW9uMS9fWERvY3VtZW50bzIvQXV0b1JlbW92ZWRDb2x1bW5zMS57R05ELDd9JnF1b3Q7LCZxdW90O1NlY3Rpb24xL19YRG9jdW1lbnRvMi9BdXRvUmVtb3ZlZENvbHVtbnMxLntQbGFubyBJbnRlcm5vLDh9JnF1b3Q7LCZxdW90O1NlY3Rpb24xL19YRG9jdW1lbnRvMi9BdXRvUmVtb3ZlZENvbHVtbnMxLntBRyw5fSZxdW90OywmcXVvdDtTZWN0aW9uMS9fWERvY3VtZW50bzIvQXV0b1JlbW92ZWRDb2x1bW5zMS57T3JpZ2VtIFJlY3Vyc28sMTB9JnF1b3Q7LCZxdW90O1NlY3Rpb24xL19YRG9jdW1lbnRvMi9BdXRvUmVtb3ZlZENvbHVtbnMxLntEYXRhIGluw61jaW8sMTF9JnF1b3Q7LCZxdW90O1NlY3Rpb24xL19YRG9jdW1lbnRvMi9BdXRvUmVtb3ZlZENvbHVtbnMxLntJRCwxMn0mcXVvdDssJnF1b3Q7U2VjdGlvbjEvX1hEb2N1bWVudG8yL0F1dG9SZW1vdmVkQ29sdW1uczEue0Rlc2NyacOnw6NvIGRhIEHDp8OjbywxM30mcXVvdDssJnF1b3Q7U2VjdGlvbjEvX1hEb2N1bWVudG8yL0F1dG9SZW1vdmVkQ29sdW1uczEue0luZGljYWRvciwxNH0mcXVvdDssJnF1b3Q7U2VjdGlvbjEvX1hEb2N1bWVudG8yL0F1dG9SZW1vdmVkQ29sdW1uczEue01ldGEgKG51bcOpcmljYSksMTV9JnF1b3Q7LCZxdW90O1NlY3Rpb24xL19YRG9jdW1lbnRvMi9BdXRvUmVtb3ZlZENvbHVtbnMxLntKdXN0aWZpY2F0aXZhLDE2fSZxdW90OywmcXVvdDtTZWN0aW9uMS9fWERvY3VtZW50bzIvQXV0b1JlbW92ZWRDb2x1bW5zMS57QWRlcsOqbmNpYSBhbyBQREkgMjAxOS0yMDIzL1BESSAyMDI1LTIwMzIgKGFjdW11bGFkbyksMTd9JnF1b3Q7LCZxdW90O1NlY3Rpb24xL19YRG9jdW1lbnRvMi9BdXRvUmVtb3ZlZENvbHVtbnMxLntSZWxhdMOzcmlvIGRlIEF2YWxpYcOnw6NvIEluc3RpdHVjaW9uYWwgLSAyMDI0LDE4fSZxdW90OywmcXVvdDtTZWN0aW9uMS9fWERvY3VtZW50bzIvQXV0b1JlbW92ZWRDb2x1bW5zMS57QWRlcsOqbmNpYSBhbyBQUEEgMjAyNC0yMDI3IChGZWRlcmFsKSAtIE9iamV0aXZvcyAwMzUxIGEgMDM2MiwxOX0mcXVvdDssJnF1b3Q7U2VjdGlvbjEvX1hEb2N1bWVudG8yL0F1dG9SZW1vdmVkQ29sdW1uczEue1N1cGVyYcOnw6NvIGRhcyBiYXJyZWlyYXMgcGVzc29hcyBjb20gZGVmaWNpw6puY2lhLDIwfSZxdW90O10sJnF1b3Q7Q29sdW1uQ291bnQmcXVvdDs6MjEsJnF1b3Q7S2V5Q29sdW1uTmFtZXMmcXVvdDs6W10sJnF1b3Q7Q29sdW1uSWRlbnRpdGllcyZxdW90OzpbJnF1b3Q7U2VjdGlvbjEvX1hEb2N1bWVudG8yL0F1dG9SZW1vdmVkQ29sdW1uczEue0lEMiwwfSZxdW90OywmcXVvdDtTZWN0aW9uMS9fWERvY3VtZW50bzIvQXV0b1JlbW92ZWRDb2x1bW5zMS57VW5pZGFkZSwxfSZxdW90OywmcXVvdDtTZWN0aW9uMS9fWERvY3VtZW50bzIvQXV0b1JlbW92ZWRDb2x1bW5zMS57Q8OzZGlnbywyfSZxdW90OywmcXVvdDtTZWN0aW9uMS9fWERvY3VtZW50bzIvQXV0b1JlbW92ZWRDb2x1bW5zMS57Tm9tZSBkYSBBw6fDo28sM30mcXVvdDssJnF1b3Q7U2VjdGlvbjEvX1hEb2N1bWVudG8yL0F1dG9SZW1vdmVkQ29sdW1uczEue1RpcG8gZGUgRGVzcGVzYSw0fSZxdW90OywmcXVvdDtTZWN0aW9uMS9fWERvY3VtZW50bzIvQXV0b1JlbW92ZWRDb2x1bW5zMS57VmFsb3IgZGUgRGVtYW5kYSw1fSZxdW90OywmcXVvdDtTZWN0aW9uMS9fWERvY3VtZW50bzIvQXV0b1JlbW92ZWRDb2x1bW5zMS57VmFsb3IgRmluYWwsNn0mcXVvdDssJnF1b3Q7U2VjdGlvbjEvX1hEb2N1bWVudG8yL0F1dG9SZW1vdmVkQ29sdW1uczEue0dORCw3fSZxdW90OywmcXVvdDtTZWN0aW9uMS9fWERvY3VtZW50bzIvQXV0b1JlbW92ZWRDb2x1bW5zMS57UGxhbm8gSW50ZXJubyw4fSZxdW90OywmcXVvdDtTZWN0aW9uMS9fWERvY3VtZW50bzIvQXV0b1JlbW92ZWRDb2x1bW5zMS57QUcsOX0mcXVvdDssJnF1b3Q7U2VjdGlvbjEvX1hEb2N1bWVudG8yL0F1dG9SZW1vdmVkQ29sdW1uczEue09yaWdlbSBSZWN1cnNvLDEwfSZxdW90OywmcXVvdDtTZWN0aW9uMS9fWERvY3VtZW50bzIvQXV0b1JlbW92ZWRDb2x1bW5zMS57RGF0YSBpbsOtY2lvLDExfSZxdW90OywmcXVvdDtTZWN0aW9uMS9fWERvY3VtZW50bzIvQXV0b1JlbW92ZWRDb2x1bW5zMS57SUQsMTJ9JnF1b3Q7LCZxdW90O1NlY3Rpb24xL19YRG9jdW1lbnRvMi9BdXRvUmVtb3ZlZENvbHVtbnMxLntEZXNjcmnDp8OjbyBkYSBBw6fDo28sMTN9JnF1b3Q7LCZxdW90O1NlY3Rpb24xL19YRG9jdW1lbnRvMi9BdXRvUmVtb3ZlZENvbHVtbnMxLntJbmRpY2Fkb3IsMTR9JnF1b3Q7LCZxdW90O1NlY3Rpb24xL19YRG9jdW1lbnRvMi9BdXRvUmVtb3ZlZENvbHVtbnMxLntNZXRhIChudW3DqXJpY2EpLDE1fSZxdW90OywmcXVvdDtTZWN0aW9uMS9fWERvY3VtZW50bzIvQXV0b1JlbW92ZWRDb2x1bW5zMS57SnVzdGlmaWNhdGl2YSwxNn0mcXVvdDssJnF1b3Q7U2VjdGlvbjEvX1hEb2N1bWVudG8yL0F1dG9SZW1vdmVkQ29sdW1uczEue0FkZXLDqm5jaWEgYW8gUERJIDIwMTktMjAyMy9QREkgMjAyNS0yMDMyIChhY3VtdWxhZG8pLDE3fSZxdW90OywmcXVvdDtTZWN0aW9uMS9fWERvY3VtZW50bzIvQXV0b1JlbW92ZWRDb2x1bW5zMS57UmVsYXTDs3JpbyBkZSBBdmFsaWHDp8OjbyBJbnN0aXR1Y2lvbmFsIC0gMjAyNCwxOH0mcXVvdDssJnF1b3Q7U2VjdGlvbjEvX1hEb2N1bWVudG8yL0F1dG9SZW1vdmVkQ29sdW1uczEue0FkZXLDqm5jaWEgYW8gUFBBIDIwMjQtMjAyNyAoRmVkZXJhbCkgLSBPYmpldGl2b3MgMDM1MSBhIDAzNjIsMTl9JnF1b3Q7LCZxdW90O1NlY3Rpb24xL19YRG9jdW1lbnRvMi9BdXRvUmVtb3ZlZENvbHVtbnMxLntTdXBlcmHDp8OjbyBkYXMgYmFycmVpcmFzIHBlc3NvYXMgY29tIGRlZmljacOqbmNpYSwyMH0mcXVvdDtdLCZxdW90O1JlbGF0aW9uc2hpcEluZm8mcXVvdDs6W119IiAvPjwvU3RhYmxlRW50cmllcz48L0l0ZW0+PEl0ZW0+PEl0ZW1Mb2NhdGlvbj48SXRlbVR5cGU+Rm9ybXVsYTwvSXRlbVR5cGU+PEl0ZW1QYXRoPlNlY3Rpb24xL19YRG9jdW1lbnRvMi9Gb250ZTwvSXRlbVBhdGg+PC9JdGVtTG9jYXRpb24+PFN0YWJsZUVudHJpZXMgLz48L0l0ZW0+PEl0ZW0+PEl0ZW1Mb2NhdGlvbj48SXRlbVR5cGU+Rm9ybXVsYTwvSXRlbVR5cGU+PEl0ZW1QYXRoPlNlY3Rpb24xL19YRG9jdW1lbnRvMi9Db2x1bmFzJTIwUmVtb3ZpZGFzMTwvSXRlbVBhdGg+PC9JdGVtTG9jYXRpb24+PFN0YWJsZUVudHJpZXMgLz48L0l0ZW0+PEl0ZW0+PEl0ZW1Mb2NhdGlvbj48SXRlbVR5cGU+Rm9ybXVsYTwvSXRlbVR5cGU+PEl0ZW1QYXRoPlNlY3Rpb24xL19YRG9jdW1lbnRvMi9Db2x1bmElMjBEdXBsaWNhZGE8L0l0ZW1QYXRoPjwvSXRlbUxvY2F0aW9uPjxTdGFibGVFbnRyaWVzIC8+PC9JdGVtPjxJdGVtPjxJdGVtTG9jYXRpb24+PEl0ZW1UeXBlPkZvcm11bGE8L0l0ZW1UeXBlPjxJdGVtUGF0aD5TZWN0aW9uMS9fWERvY3VtZW50bzIvQ29sdW5hcyUyMFJlb3JkZW5hZGFzPC9JdGVtUGF0aD48L0l0ZW1Mb2NhdGlvbj48U3RhYmxlRW50cmllcyAvPjwvSXRlbT48SXRlbT48SXRlbUxvY2F0aW9uPjxJdGVtVHlwZT5Gb3JtdWxhPC9JdGVtVHlwZT48SXRlbVBhdGg+U2VjdGlvbjEvX1hEb2N1bWVudG8yLyVDMyU5QWx0aW1vcyUyMGNhcmFjdGVyZXMlMjBleHRyYSVDMyVBRGRvczwvSXRlbVBhdGg+PC9JdGVtTG9jYXRpb24+PFN0YWJsZUVudHJpZXMgLz48L0l0ZW0+PEl0ZW0+PEl0ZW1Mb2NhdGlvbj48SXRlbVR5cGU+Rm9ybXVsYTwvSXRlbVR5cGU+PEl0ZW1QYXRoPlNlY3Rpb24xL19SZWxhdCVDMyVCM3Jpb19EYXRhPC9JdGVtUGF0aD48L0l0ZW1Mb2NhdGlvbj48U3RhYmxlRW50cmllcz48RW50cnkgVHlwZT0iUXVlcnlJRCIgVmFsdWU9InNmYjhlNDMxYi03ZGU2LTQyY2MtOGY4Mi1jMGI5ZTQ2NTNhMjYiIC8+PEVudHJ5IFR5cGU9IkZpbGxFbmFibGVkIiBWYWx1ZT0ibDEiIC8+PEVudHJ5IFR5cGU9IkZpbGxPYmplY3RUeXBlIiBWYWx1ZT0ic1RhYmxlIiAvPjxFbnRyeSBUeXBlPSJGaWxsVG9EYXRhTW9kZWxFbmFibGVkIiBWYWx1ZT0ibDAiIC8+PEVudHJ5IFR5cGU9IklzUHJpdmF0ZSIgVmFsdWU9ImwwIiAvPjxFbnRyeSBUeXBlPSJOYXZpZ2F0aW9uU3RlcE5hbWUiIFZhbHVlPSJzTmF2ZWdhw6fDo28iIC8+PEVudHJ5IFR5cGU9Ik5hbWVVcGRhdGVkQWZ0ZXJGaWxsIiBWYWx1ZT0ibDAiIC8+PEVudHJ5IFR5cGU9IlJlc3VsdFR5cGUiIFZhbHVlPSJzVGFibGUiIC8+PEVudHJ5IFR5cGU9IkJ1ZmZlck5leHRSZWZyZXNoIiBWYWx1ZT0ibDEiIC8+PEVudHJ5IFR5cGU9IkZpbGxUYXJnZXQiIFZhbHVlPSJzX1JlbGF0w7NyaW9fRGF0YSIgLz48RW50cnkgVHlwZT0iRmlsbGVkQ29tcGxldGVSZXN1bHRUb1dvcmtzaGVldCIgVmFsdWU9ImwxIiAvPjxFbnRyeSBUeXBlPSJMb2FkZWRUb0FuYWx5c2lzU2VydmljZXMiIFZhbHVlPSJsMCIgLz48RW50cnkgVHlwZT0iRmlsbEVycm9yQ291bnQiIFZhbHVlPSJsMCIgLz48RW50cnkgVHlwZT0iRmlsbFRhcmdldE5hbWVDdXN0b21pemVkIiBWYWx1ZT0ibDEiIC8+PEVudHJ5IFR5cGU9IkZpbGxMYXN0VXBkYXRlZCIgVmFsdWU9ImQyMDI0LTExLTA0VDIwOjQ1OjU4LjUyNzMwNzdaIiAvPjxFbnRyeSBUeXBlPSJGaWxsQ29sdW1uVHlwZXMiIFZhbHVlPSJzQmdNUkJCRT0iIC8+PEVudHJ5IFR5cGU9IkZpbGxDb2x1bW5OYW1lcyIgVmFsdWU9InNbJnF1b3Q7RGF0YSBpbsOtY2lvJnF1b3Q7LCZxdW90O0HDp8O1ZXMmcXVvdDssJnF1b3Q7VmFsb3IgRmluYWwmcXVvdDssJnF1b3Q7JSZxdW90OywmcXVvdDtWYWxvciBkZSBEZW1hbmRhJnF1b3Q7XSIgLz48RW50cnkgVHlwZT0iRmlsbEVycm9yQ29kZSIgVmFsdWU9InNVbmtub3duIiAvPjxFbnRyeSBUeXBlPSJGaWxsU3RhdHVzIiBWYWx1ZT0ic0NvbXBsZXRlIiAvPjxFbnRyeSBUeXBlPSJGaWxsQ291bnQiIFZhbHVlPSJsMTEiIC8+PEVudHJ5IFR5cGU9IkFkZGVkVG9EYXRhTW9kZWwiIFZhbHVlPSJsMCIgLz48RW50cnkgVHlwZT0iUmVsYXRpb25zaGlwSW5mb0NvbnRhaW5lciIgVmFsdWU9InN7JnF1b3Q7Y29sdW1uQ291bnQmcXVvdDs6NSwmcXVvdDtrZXlDb2x1bW5OYW1lcyZxdW90OzpbXSwmcXVvdDtxdWVyeVJlbGF0aW9uc2hpcHMmcXVvdDs6W10sJnF1b3Q7Y29sdW1uSWRlbnRpdGllcyZxdW90OzpbJnF1b3Q7U2VjdGlvbjEvX1JlbGF0w7NyaW9fRGF0YS9BdXRvUmVtb3ZlZENvbHVtbnMxLntEYXRhIGluw61jaW8sMH0mcXVvdDssJnF1b3Q7U2VjdGlvbjEvX1JlbGF0w7NyaW9fRGF0YS9BdXRvUmVtb3ZlZENvbHVtbnMxLntBw6fDtWVzLDF9JnF1b3Q7LCZxdW90O1NlY3Rpb24xL19SZWxhdMOzcmlvX0RhdGEvQXV0b1JlbW92ZWRDb2x1bW5zMS57VmFsb3IgRmluYWwsMn0mcXVvdDssJnF1b3Q7U2VjdGlvbjEvX1JlbGF0w7NyaW9fRGF0YS9BdXRvUmVtb3ZlZENvbHVtbnMxLnslLDN9JnF1b3Q7LCZxdW90O1NlY3Rpb24xL19SZWxhdMOzcmlvX0RhdGEvQXV0b1JlbW92ZWRDb2x1bW5zMS57VmFsb3IgZGUgRGVtYW5kYSw0fSZxdW90O10sJnF1b3Q7Q29sdW1uQ291bnQmcXVvdDs6NSwmcXVvdDtLZXlDb2x1bW5OYW1lcyZxdW90OzpbXSwmcXVvdDtDb2x1bW5JZGVudGl0aWVzJnF1b3Q7OlsmcXVvdDtTZWN0aW9uMS9fUmVsYXTDs3Jpb19EYXRhL0F1dG9SZW1vdmVkQ29sdW1uczEue0RhdGEgaW7DrWNpbywwfSZxdW90OywmcXVvdDtTZWN0aW9uMS9fUmVsYXTDs3Jpb19EYXRhL0F1dG9SZW1vdmVkQ29sdW1uczEue0HDp8O1ZXMsMX0mcXVvdDssJnF1b3Q7U2VjdGlvbjEvX1JlbGF0w7NyaW9fRGF0YS9BdXRvUmVtb3ZlZENvbHVtbnMxLntWYWxvciBGaW5hbCwyfSZxdW90OywmcXVvdDtTZWN0aW9uMS9fUmVsYXTDs3Jpb19EYXRhL0F1dG9SZW1vdmVkQ29sdW1uczEueyUsM30mcXVvdDssJnF1b3Q7U2VjdGlvbjEvX1JlbGF0w7NyaW9fRGF0YS9BdXRvUmVtb3ZlZENvbHVtbnMxLntWYWxvciBkZSBEZW1hbmRhLDR9JnF1b3Q7XSwmcXVvdDtSZWxhdGlvbnNoaXBJbmZvJnF1b3Q7OltdfSIgLz48L1N0YWJsZUVudHJpZXM+PC9JdGVtPjxJdGVtPjxJdGVtTG9jYXRpb24+PEl0ZW1UeXBlPkZvcm11bGE8L0l0ZW1UeXBlPjxJdGVtUGF0aD5TZWN0aW9uMS9fUmVsYXQlQzMlQjNyaW9fRGF0YS9Gb250ZTwvSXRlbVBhdGg+PC9JdGVtTG9jYXRpb24+PFN0YWJsZUVudHJpZXMgLz48L0l0ZW0+PEl0ZW0+PEl0ZW1Mb2NhdGlvbj48SXRlbVR5cGU+Rm9ybXVsYTwvSXRlbVR5cGU+PEl0ZW1QYXRoPlNlY3Rpb24xL19SZWxhdCVDMyVCM3Jpb19EYXRhL0xpbmhhcyUyMEFncnVwYWRhczwvSXRlbVBhdGg+PC9JdGVtTG9jYXRpb24+PFN0YWJsZUVudHJpZXMgLz48L0l0ZW0+PEl0ZW0+PEl0ZW1Mb2NhdGlvbj48SXRlbVR5cGU+Rm9ybXVsYTwvSXRlbVR5cGU+PEl0ZW1QYXRoPlNlY3Rpb24xL19SZWxhdCVDMyVCM3Jpb19EYXRhL1RpcG8lMjBBbHRlcmFkbzwvSXRlbVBhdGg+PC9JdGVtTG9jYXRpb24+PFN0YWJsZUVudHJpZXMgLz48L0l0ZW0+PEl0ZW0+PEl0ZW1Mb2NhdGlvbj48SXRlbVR5cGU+Rm9ybXVsYTwvSXRlbVR5cGU+PEl0ZW1QYXRoPlNlY3Rpb24xL19SZWxhdCVDMyVCM3Jpb19EYXRhL1BlcnNvbmFsaXphJUMzJUE3JUMzJUEzbyUyMEFkaWNpb25hZGE8L0l0ZW1QYXRoPjwvSXRlbUxvY2F0aW9uPjxTdGFibGVFbnRyaWVzIC8+PC9JdGVtPjxJdGVtPjxJdGVtTG9jYXRpb24+PEl0ZW1UeXBlPkZvcm11bGE8L0l0ZW1UeXBlPjxJdGVtUGF0aD5TZWN0aW9uMS9fUmVsYXQlQzMlQjNyaW9fRGF0YS9Db25zdWx0YXMlMjBNZXNjbGFkYXM8L0l0ZW1QYXRoPjwvSXRlbUxvY2F0aW9uPjxTdGFibGVFbnRyaWVzIC8+PC9JdGVtPjxJdGVtPjxJdGVtTG9jYXRpb24+PEl0ZW1UeXBlPkZvcm11bGE8L0l0ZW1UeXBlPjxJdGVtUGF0aD5TZWN0aW9uMS9fUmVsYXQlQzMlQjNyaW9fRGF0YS9fU29tYV9Ub3RhbCUyMEV4cGFuZGlkbzwvSXRlbVBhdGg+PC9JdGVtTG9jYXRpb24+PFN0YWJsZUVudHJpZXMgLz48L0l0ZW0+PEl0ZW0+PEl0ZW1Mb2NhdGlvbj48SXRlbVR5cGU+Rm9ybXVsYTwvSXRlbVR5cGU+PEl0ZW1QYXRoPlNlY3Rpb24xL19SZWxhdCVDMyVCM3Jpb19EYXRhL1BlcnNvbmFsaXphJUMzJUE3JUMzJUEzbyUyMEFkaWNpb25hZGExPC9JdGVtUGF0aD48L0l0ZW1Mb2NhdGlvbj48U3RhYmxlRW50cmllcyAvPjwvSXRlbT48SXRlbT48SXRlbUxvY2F0aW9uPjxJdGVtVHlwZT5Gb3JtdWxhPC9JdGVtVHlwZT48SXRlbVBhdGg+U2VjdGlvbjEvX1JlbGF0JUMzJUIzcmlvX0RhdGEvVGlwbyUyMEFsdGVyYWRvMTwvSXRlbVBhdGg+PC9JdGVtTG9jYXRpb24+PFN0YWJsZUVudHJpZXMgLz48L0l0ZW0+PEl0ZW0+PEl0ZW1Mb2NhdGlvbj48SXRlbVR5cGU+Rm9ybXVsYTwvSXRlbVR5cGU+PEl0ZW1QYXRoPlNlY3Rpb24xL19SZWxhdCVDMyVCM3Jpb19EYXRhL0NvbHVuYXMlMjBSZW1vdmlkYXM8L0l0ZW1QYXRoPjwvSXRlbUxvY2F0aW9uPjxTdGFibGVFbnRyaWVzIC8+PC9JdGVtPjxJdGVtPjxJdGVtTG9jYXRpb24+PEl0ZW1UeXBlPkZvcm11bGE8L0l0ZW1UeXBlPjxJdGVtUGF0aD5TZWN0aW9uMS9fUmVsYXQlQzMlQjNyaW9fRGF0YS9Db2x1bmFzJTIwUmVvcmRlbmFkYXM8L0l0ZW1QYXRoPjwvSXRlbUxvY2F0aW9uPjxTdGFibGVFbnRyaWVzIC8+PC9JdGVtPjxJdGVtPjxJdGVtTG9jYXRpb24+PEl0ZW1UeXBlPkZvcm11bGE8L0l0ZW1UeXBlPjxJdGVtUGF0aD5TZWN0aW9uMS9fUmVsYXQlQzMlQjNyaW9fRGF0YS9Db2x1bmFzJTIwUmVub21lYWRhczwvSXRlbVBhdGg+PC9JdGVtTG9jYXRpb24+PFN0YWJsZUVudHJpZXMgLz48L0l0ZW0+PEl0ZW0+PEl0ZW1Mb2NhdGlvbj48SXRlbVR5cGU+Rm9ybXVsYTwvSXRlbVR5cGU+PEl0ZW1QYXRoPlNlY3Rpb24xL19SZWxhdCVDMyVCM3Jpb19EYXRhLyVDMyU5QWx0aW1vcyUyMGNhcmFjdGVyZXMlMjBleHRyYSVDMyVBRGRvczwvSXRlbVBhdGg+PC9JdGVtTG9jYXRpb24+PFN0YWJsZUVudHJpZXMgLz48L0l0ZW0+PEl0ZW0+PEl0ZW1Mb2NhdGlvbj48SXRlbVR5cGU+Rm9ybXVsYTwvSXRlbVR5cGU+PEl0ZW1QYXRoPlNlY3Rpb24xL19YRG9jVGV4dG8yPC9JdGVtUGF0aD48L0l0ZW1Mb2NhdGlvbj48U3RhYmxlRW50cmllcz48RW50cnkgVHlwZT0iUXVlcnlJRCIgVmFsdWU9InNhZWE2MDEwMy1hY2NjLTRlNTgtOWE5MC0wYzBjMWU0M2FmMWMiIC8+PEVudHJ5IFR5cGU9IkZpbGxFbmFibGVkIiBWYWx1ZT0ibDEiIC8+PEVudHJ5IFR5cGU9IkZpbGxPYmplY3RUeXBlIiBWYWx1ZT0ic1RhYmxlIiAvPjxFbnRyeSBUeXBlPSJGaWxsVG9EYXRhTW9kZWxFbmFibGVkIiBWYWx1ZT0ibDAiIC8+PEVudHJ5IFR5cGU9IklzUHJpdmF0ZSIgVmFsdWU9ImwwIiAvPjxFbnRyeSBUeXBlPSJOYXZpZ2F0aW9uU3RlcE5hbWUiIFZhbHVlPSJzTmF2ZWdhw6fDo28iIC8+PEVudHJ5IFR5cGU9Ik5hbWVVcGRhdGVkQWZ0ZXJGaWxsIiBWYWx1ZT0ibDAiIC8+PEVudHJ5IFR5cGU9IlJlc3VsdFR5cGUiIFZhbHVlPSJzVGFibGUiIC8+PEVudHJ5IFR5cGU9IkJ1ZmZlck5leHRSZWZyZXNoIiBWYWx1ZT0ibDEiIC8+PEVudHJ5IFR5cGU9IkZpbGxUYXJnZXQiIFZhbHVlPSJzX1hEb2NUZXh0bzIiIC8+PEVudHJ5IFR5cGU9IkZpbGxlZENvbXBsZXRlUmVzdWx0VG9Xb3Jrc2hlZXQiIFZhbHVlPSJsMSIgLz48RW50cnkgVHlwZT0iRmlsbFRhcmdldE5hbWVDdXN0b21pemVkIiBWYWx1ZT0ibDEiIC8+PEVudHJ5IFR5cGU9IkZpbGxDb2x1bW5OYW1lcyIgVmFsdWU9InNbJnF1b3Q7Q8OzZGlnbyZxdW90OywmcXVvdDtEZXRhbGhlcyZxdW90O10iIC8+PEVudHJ5IFR5cGU9IkZpbGxDb2x1bW5UeXBlcyIgVmFsdWU9InNCZ1k9IiAvPjxFbnRyeSBUeXBlPSJGaWxsTGFzdFVwZGF0ZWQiIFZhbHVlPSJkMjAyNC0xMS0wNFQyMDo0NjowMC4xMzQzOTU2WiIgLz48RW50cnkgVHlwZT0iRmlsbEVycm9yQ291bnQiIFZhbHVlPSJsMCIgLz48RW50cnkgVHlwZT0iTG9hZGVkVG9BbmFseXNpc1NlcnZpY2VzIiBWYWx1ZT0ibDAiIC8+PEVudHJ5IFR5cGU9IkZpbGxTdGF0dXMiIFZhbHVlPSJzQ29tcGxldGUiIC8+PEVudHJ5IFR5cGU9IkZpbGxFcnJvckNvZGUiIFZhbHVlPSJzVW5rbm93biIgLz48RW50cnkgVHlwZT0iRmlsbENvdW50IiBWYWx1ZT0ibDIwMiIgLz48RW50cnkgVHlwZT0iQWRkZWRUb0RhdGFNb2RlbCIgVmFsdWU9ImwwIiAvPjxFbnRyeSBUeXBlPSJSZWxhdGlvbnNoaXBJbmZvQ29udGFpbmVyIiBWYWx1ZT0ic3smcXVvdDtjb2x1bW5Db3VudCZxdW90OzoyLCZxdW90O2tleUNvbHVtbk5hbWVzJnF1b3Q7OltdLCZxdW90O3F1ZXJ5UmVsYXRpb25zaGlwcyZxdW90OzpbXSwmcXVvdDtjb2x1bW5JZGVudGl0aWVzJnF1b3Q7OlsmcXVvdDtTZWN0aW9uMS9fWERvY1RleHRvMi9BdXRvUmVtb3ZlZENvbHVtbnMxLntDw7NkaWdvLDB9JnF1b3Q7LCZxdW90O1NlY3Rpb24xL19YRG9jVGV4dG8yL0F1dG9SZW1vdmVkQ29sdW1uczEue0RldGFsaGVzLDF9JnF1b3Q7XSwmcXVvdDtDb2x1bW5Db3VudCZxdW90OzoyLCZxdW90O0tleUNvbHVtbk5hbWVzJnF1b3Q7OltdLCZxdW90O0NvbHVtbklkZW50aXRpZXMmcXVvdDs6WyZxdW90O1NlY3Rpb24xL19YRG9jVGV4dG8yL0F1dG9SZW1vdmVkQ29sdW1uczEue0PDs2RpZ28sMH0mcXVvdDssJnF1b3Q7U2VjdGlvbjEvX1hEb2NUZXh0bzIvQXV0b1JlbW92ZWRDb2x1bW5zMS57RGV0YWxoZXMsMX0mcXVvdDtdLCZxdW90O1JlbGF0aW9uc2hpcEluZm8mcXVvdDs6W119IiAvPjwvU3RhYmxlRW50cmllcz48L0l0ZW0+PEl0ZW0+PEl0ZW1Mb2NhdGlvbj48SXRlbVR5cGU+Rm9ybXVsYTwvSXRlbVR5cGU+PEl0ZW1QYXRoPlNlY3Rpb24xL19YRG9jVGV4dG8yL0ZvbnRlPC9JdGVtUGF0aD48L0l0ZW1Mb2NhdGlvbj48U3RhYmxlRW50cmllcyAvPjwvSXRlbT48SXRlbT48SXRlbUxvY2F0aW9uPjxJdGVtVHlwZT5Gb3JtdWxhPC9JdGVtVHlwZT48SXRlbVBhdGg+U2VjdGlvbjEvX1hEb2NUZXh0bzIvQ29sdW5hcyUyMFJlbm9tZWFkYXM8L0l0ZW1QYXRoPjwvSXRlbUxvY2F0aW9uPjxTdGFibGVFbnRyaWVzIC8+PC9JdGVtPjxJdGVtPjxJdGVtTG9jYXRpb24+PEl0ZW1UeXBlPkZvcm11bGE8L0l0ZW1UeXBlPjxJdGVtUGF0aD5TZWN0aW9uMS9fWERvY1RleHRvMi9Db2x1bmFzJTIwUmVtb3ZpZGFzPC9JdGVtUGF0aD48L0l0ZW1Mb2NhdGlvbj48U3RhYmxlRW50cmllcyAvPjwvSXRlbT48SXRlbT48SXRlbUxvY2F0aW9uPjxJdGVtVHlwZT5Gb3JtdWxhPC9JdGVtVHlwZT48SXRlbVBhdGg+U2VjdGlvbjEvX1hEb2NUZXh0bzIvQ29sdW5hcyUyMFJlb3JkZW5hZGFzPC9JdGVtUGF0aD48L0l0ZW1Mb2NhdGlvbj48U3RhYmxlRW50cmllcyAvPjwvSXRlbT48SXRlbT48SXRlbUxvY2F0aW9uPjxJdGVtVHlwZT5Gb3JtdWxhPC9JdGVtVHlwZT48SXRlbVBhdGg+U2VjdGlvbjEvX1hEb2NUZXh0bzIvT3V0cmFzJTIwQ29sdW5hcyUyME4lQzMlQTNvJTIwRGluJUMzJUEybWljYXM8L0l0ZW1QYXRoPjwvSXRlbUxvY2F0aW9uPjxTdGFibGVFbnRyaWVzIC8+PC9JdGVtPjxJdGVtPjxJdGVtTG9jYXRpb24+PEl0ZW1UeXBlPkZvcm11bGE8L0l0ZW1UeXBlPjxJdGVtUGF0aD5TZWN0aW9uMS9fWERvY1RleHRvMi9EdXBsaWNhdGFzJTIwUmVtb3ZpZGFzPC9JdGVtUGF0aD48L0l0ZW1Mb2NhdGlvbj48U3RhYmxlRW50cmllcyAvPjwvSXRlbT48SXRlbT48SXRlbUxvY2F0aW9uPjxJdGVtVHlwZT5Gb3JtdWxhPC9JdGVtVHlwZT48SXRlbVBhdGg+U2VjdGlvbjEvX1hEb2NUZXh0bzIvTGluaGFzJTIwQWdydXBhZGFzMTwvSXRlbVBhdGg+PC9JdGVtTG9jYXRpb24+PFN0YWJsZUVudHJpZXMgLz48L0l0ZW0+PEl0ZW0+PEl0ZW1Mb2NhdGlvbj48SXRlbVR5cGU+Rm9ybXVsYTwvSXRlbVR5cGU+PEl0ZW1QYXRoPlNlY3Rpb24xL19YRG9jVGV4dG8yL1BlcnNvbmFsaXphJUMzJUE3JUMzJUEzbyUyMEFkaWNpb25hZGExPC9JdGVtUGF0aD48L0l0ZW1Mb2NhdGlvbj48U3RhYmxlRW50cmllcyAvPjwvSXRlbT48SXRlbT48SXRlbUxvY2F0aW9uPjxJdGVtVHlwZT5Gb3JtdWxhPC9JdGVtVHlwZT48SXRlbVBhdGg+U2VjdGlvbjEvX1hEb2NUZXh0bzIvQ29sdW5hcyUyMFJlbW92aWRhczI8L0l0ZW1QYXRoPjwvSXRlbUxvY2F0aW9uPjxTdGFibGVFbnRyaWVzIC8+PC9JdGVtPjxJdGVtPjxJdGVtTG9jYXRpb24+PEl0ZW1UeXBlPkZvcm11bGE8L0l0ZW1UeXBlPjxJdGVtUGF0aD5TZWN0aW9uMS9fWERvY1RleHRvMi9WYWxvcmVzJTIwRXh0cmElQzMlQURkb3MxPC9JdGVtUGF0aD48L0l0ZW1Mb2NhdGlvbj48U3RhYmxlRW50cmllcyAvPjwvSXRlbT48SXRlbT48SXRlbUxvY2F0aW9uPjxJdGVtVHlwZT5Gb3JtdWxhPC9JdGVtVHlwZT48SXRlbVBhdGg+U2VjdGlvbjEvX1hEb2NUZXh0bzIvQ29sdW5hcyUyME1lc2NsYWRhczwvSXRlbVBhdGg+PC9JdGVtTG9jYXRpb24+PFN0YWJsZUVudHJpZXMgLz48L0l0ZW0+PEl0ZW0+PEl0ZW1Mb2NhdGlvbj48SXRlbVR5cGU+Rm9ybXVsYTwvSXRlbVR5cGU+PEl0ZW1QYXRoPlNlY3Rpb24xL19YRG9jVGV4dG8yL0xpbmhhcyUyMEFncnVwYWRhczwvSXRlbVBhdGg+PC9JdGVtTG9jYXRpb24+PFN0YWJsZUVudHJpZXMgLz48L0l0ZW0+PEl0ZW0+PEl0ZW1Mb2NhdGlvbj48SXRlbVR5cGU+Rm9ybXVsYTwvSXRlbVR5cGU+PEl0ZW1QYXRoPlNlY3Rpb24xL19YRG9jVGV4dG8yL1BlcnNvbmFsaXphJUMzJUE3JUMzJUEzbyUyMEFkaWNpb25hZGE8L0l0ZW1QYXRoPjwvSXRlbUxvY2F0aW9uPjxTdGFibGVFbnRyaWVzIC8+PC9JdGVtPjxJdGVtPjxJdGVtTG9jYXRpb24+PEl0ZW1UeXBlPkZvcm11bGE8L0l0ZW1UeXBlPjxJdGVtUGF0aD5TZWN0aW9uMS9fWERvY1RleHRvMi9Db2x1bmFzJTIwUmVtb3ZpZGFzMTwvSXRlbVBhdGg+PC9JdGVtTG9jYXRpb24+PFN0YWJsZUVudHJpZXMgLz48L0l0ZW0+PEl0ZW0+PEl0ZW1Mb2NhdGlvbj48SXRlbVR5cGU+Rm9ybXVsYTwvSXRlbVR5cGU+PEl0ZW1QYXRoPlNlY3Rpb24xL19YRG9jVGV4dG8yL1ZhbG9yZXMlMjBFeHRyYSVDMyVBRGRvczwvSXRlbVBhdGg+PC9JdGVtTG9jYXRpb24+PFN0YWJsZUVudHJpZXMgLz48L0l0ZW0+PEl0ZW0+PEl0ZW1Mb2NhdGlvbj48SXRlbVR5cGU+Rm9ybXVsYTwvSXRlbVR5cGU+PEl0ZW1QYXRoPlNlY3Rpb24xL19YRG9jVGV4dG8yL0NvbHVuYXMlMjBSZW5vbWVhZGFzMTwvSXRlbVBhdGg+PC9JdGVtTG9jYXRpb24+PFN0YWJsZUVudHJpZXMgLz48L0l0ZW0+PEl0ZW0+PEl0ZW1Mb2NhdGlvbj48SXRlbVR5cGU+Rm9ybXVsYTwvSXRlbVR5cGU+PEl0ZW1QYXRoPlNlY3Rpb24xL19YRG9jVGV4dG8xPC9JdGVtUGF0aD48L0l0ZW1Mb2NhdGlvbj48U3RhYmxlRW50cmllcz48RW50cnkgVHlwZT0iUXVlcnlJRCIgVmFsdWU9InNlMjQxMDJkNy1hMjYzLTRkM2MtOWFjMC1jNDY0ZGU1NDAyYzkiIC8+PEVudHJ5IFR5cGU9IkZpbGxFbmFibGVkIiBWYWx1ZT0ibDEiIC8+PEVudHJ5IFR5cGU9IkZpbGxPYmplY3RUeXBlIiBWYWx1ZT0ic1RhYmxlIiAvPjxFbnRyeSBUeXBlPSJGaWxsVG9EYXRhTW9kZWxFbmFibGVkIiBWYWx1ZT0ibDAiIC8+PEVudHJ5IFR5cGU9IklzUHJpdmF0ZSIgVmFsdWU9ImwwIiAvPjxFbnRyeSBUeXBlPSJOYXZpZ2F0aW9uU3RlcE5hbWUiIFZhbHVlPSJzTmF2ZWdhw6fDo28iIC8+PEVudHJ5IFR5cGU9Ik5hbWVVcGRhdGVkQWZ0ZXJGaWxsIiBWYWx1ZT0ibDAiIC8+PEVudHJ5IFR5cGU9IlJlc3VsdFR5cGUiIFZhbHVlPSJzVGFibGUiIC8+PEVudHJ5IFR5cGU9IkJ1ZmZlck5leHRSZWZyZXNoIiBWYWx1ZT0ibDEiIC8+PEVudHJ5IFR5cGU9IkZpbGxUYXJnZXQiIFZhbHVlPSJzX1hEb2NUZXh0bzEiIC8+PEVudHJ5IFR5cGU9IkZpbGxlZENvbXBsZXRlUmVzdWx0VG9Xb3Jrc2hlZXQiIFZhbHVlPSJsMSIgLz48RW50cnkgVHlwZT0iRmlsbEVycm9yQ291bnQiIFZhbHVlPSJsMCIgLz48RW50cnkgVHlwZT0iRmlsbFRhcmdldE5hbWVDdXN0b21pemVkIiBWYWx1ZT0ibDEiIC8+PEVudHJ5IFR5cGU9IkZpbGxDb2x1bW5UeXBlcyIgVmFsdWU9InNCZ1lSRVFZR0JnWUpCZz09IiAvPjxFbnRyeSBUeXBlPSJGaWxsTGFzdFVwZGF0ZWQiIFZhbHVlPSJkMjAyNC0xMS0wNFQyMDo0NjowMC4yNDIzNzc1WiIgLz48RW50cnkgVHlwZT0iRmlsbEVycm9yQ29kZSIgVmFsdWU9InNVbmtub3duIiAvPjxFbnRyeSBUeXBlPSJMb2FkZWRUb0FuYWx5c2lzU2VydmljZXMiIFZhbHVlPSJsMCIgLz48RW50cnkgVHlwZT0iRmlsbENvbHVtbk5hbWVzIiBWYWx1ZT0ic1smcXVvdDtDw7NkaWdvJnF1b3Q7LCZxdW90O1RpcG8gZGUgRGVzcGVzYSZxdW90OywmcXVvdDtWYWxvciBkZSBEZW1hbmRhJnF1b3Q7LCZxdW90O1ZhbG9yIEZpbmFsJnF1b3Q7LCZxdW90O0dORCZxdW90OywmcXVvdDtQbGFubyBJbnRlcm5vJnF1b3Q7LCZxdW90O0FHJnF1b3Q7LCZxdW90O09yaWdlbSBSZWN1cnNvJnF1b3Q7LCZxdW90O0RhdGEgaW7DrWNpbyZxdW90OywmcXVvdDtJRCZxdW90O10iIC8+PEVudHJ5IFR5cGU9IkZpbGxTdGF0dXMiIFZhbHVlPSJzQ29tcGxldGUiIC8+PEVudHJ5IFR5cGU9IkZpbGxDb3VudCIgVmFsdWU9Imw0MjEiIC8+PEVudHJ5IFR5cGU9IkFkZGVkVG9EYXRhTW9kZWwiIFZhbHVlPSJsMCIgLz48RW50cnkgVHlwZT0iUmVsYXRpb25zaGlwSW5mb0NvbnRhaW5lciIgVmFsdWU9InN7JnF1b3Q7Y29sdW1uQ291bnQmcXVvdDs6MTAsJnF1b3Q7a2V5Q29sdW1uTmFtZXMmcXVvdDs6W10sJnF1b3Q7cXVlcnlSZWxhdGlvbnNoaXBzJnF1b3Q7OltdLCZxdW90O2NvbHVtbklkZW50aXRpZXMmcXVvdDs6WyZxdW90O1NlY3Rpb24xL19YRG9jVGV4dG8xL0F1dG9SZW1vdmVkQ29sdW1uczEue0PDs2RpZ28sMH0mcXVvdDssJnF1b3Q7U2VjdGlvbjEvX1hEb2NUZXh0bzEvQXV0b1JlbW92ZWRDb2x1bW5zMS57VGlwbyBkZSBEZXNwZXNhLDF9JnF1b3Q7LCZxdW90O1NlY3Rpb24xL19YRG9jVGV4dG8xL0F1dG9SZW1vdmVkQ29sdW1uczEue1ZhbG9yIGRlIERlbWFuZGEsMn0mcXVvdDssJnF1b3Q7U2VjdGlvbjEvX1hEb2NUZXh0bzEvQXV0b1JlbW92ZWRDb2x1bW5zMS57VmFsb3IgRmluYWwsM30mcXVvdDssJnF1b3Q7U2VjdGlvbjEvX1hEb2NUZXh0bzEvQXV0b1JlbW92ZWRDb2x1bW5zMS57R05ELDR9JnF1b3Q7LCZxdW90O1NlY3Rpb24xL19YRG9jVGV4dG8xL0F1dG9SZW1vdmVkQ29sdW1uczEue1BsYW5vIEludGVybm8sNX0mcXVvdDssJnF1b3Q7U2VjdGlvbjEvX1hEb2NUZXh0bzEvQXV0b1JlbW92ZWRDb2x1bW5zMS57QUcsNn0mcXVvdDssJnF1b3Q7U2VjdGlvbjEvX1hEb2NUZXh0bzEvQXV0b1JlbW92ZWRDb2x1bW5zMS57T3JpZ2VtIFJlY3Vyc28sN30mcXVvdDssJnF1b3Q7U2VjdGlvbjEvX1hEb2NUZXh0bzEvQXV0b1JlbW92ZWRDb2x1bW5zMS57RGF0YSBpbsOtY2lvLDh9JnF1b3Q7LCZxdW90O1NlY3Rpb24xL19YRG9jVGV4dG8xL0F1dG9SZW1vdmVkQ29sdW1uczEue0lELDl9JnF1b3Q7XSwmcXVvdDtDb2x1bW5Db3VudCZxdW90OzoxMCwmcXVvdDtLZXlDb2x1bW5OYW1lcyZxdW90OzpbXSwmcXVvdDtDb2x1bW5JZGVudGl0aWVzJnF1b3Q7OlsmcXVvdDtTZWN0aW9uMS9fWERvY1RleHRvMS9BdXRvUmVtb3ZlZENvbHVtbnMxLntDw7NkaWdvLDB9JnF1b3Q7LCZxdW90O1NlY3Rpb24xL19YRG9jVGV4dG8xL0F1dG9SZW1vdmVkQ29sdW1uczEue1RpcG8gZGUgRGVzcGVzYSwxfSZxdW90OywmcXVvdDtTZWN0aW9uMS9fWERvY1RleHRvMS9BdXRvUmVtb3ZlZENvbHVtbnMxLntWYWxvciBkZSBEZW1hbmRhLDJ9JnF1b3Q7LCZxdW90O1NlY3Rpb24xL19YRG9jVGV4dG8xL0F1dG9SZW1vdmVkQ29sdW1uczEue1ZhbG9yIEZpbmFsLDN9JnF1b3Q7LCZxdW90O1NlY3Rpb24xL19YRG9jVGV4dG8xL0F1dG9SZW1vdmVkQ29sdW1uczEue0dORCw0fSZxdW90OywmcXVvdDtTZWN0aW9uMS9fWERvY1RleHRvMS9BdXRvUmVtb3ZlZENvbHVtbnMxLntQbGFubyBJbnRlcm5vLDV9JnF1b3Q7LCZxdW90O1NlY3Rpb24xL19YRG9jVGV4dG8xL0F1dG9SZW1vdmVkQ29sdW1uczEue0FHLDZ9JnF1b3Q7LCZxdW90O1NlY3Rpb24xL19YRG9jVGV4dG8xL0F1dG9SZW1vdmVkQ29sdW1uczEue09yaWdlbSBSZWN1cnNvLDd9JnF1b3Q7LCZxdW90O1NlY3Rpb24xL19YRG9jVGV4dG8xL0F1dG9SZW1vdmVkQ29sdW1uczEue0RhdGEgaW7DrWNpbyw4fSZxdW90OywmcXVvdDtTZWN0aW9uMS9fWERvY1RleHRvMS9BdXRvUmVtb3ZlZENvbHVtbnMxLntJRCw5fSZxdW90O10sJnF1b3Q7UmVsYXRpb25zaGlwSW5mbyZxdW90OzpbXX0iIC8+PC9TdGFibGVFbnRyaWVzPjwvSXRlbT48SXRlbT48SXRlbUxvY2F0aW9uPjxJdGVtVHlwZT5Gb3JtdWxhPC9JdGVtVHlwZT48SXRlbVBhdGg+U2VjdGlvbjEvX1hEb2NUZXh0bzEvRm9udGU8L0l0ZW1QYXRoPjwvSXRlbUxvY2F0aW9uPjxTdGFibGVFbnRyaWVzIC8+PC9JdGVtPjxJdGVtPjxJdGVtTG9jYXRpb24+PEl0ZW1UeXBlPkZvcm11bGE8L0l0ZW1UeXBlPjxJdGVtUGF0aD5TZWN0aW9uMS9fWERvY1RleHRvMS9Db2x1bmFzJTIwUmVtb3ZpZGFzPC9JdGVtUGF0aD48L0l0ZW1Mb2NhdGlvbj48U3RhYmxlRW50cmllcyAvPjwvSXRlbT48SXRlbT48SXRlbUxvY2F0aW9uPjxJdGVtVHlwZT5Gb3JtdWxhPC9JdGVtVHlwZT48SXRlbVBhdGg+U2VjdGlvbjEvX1hEb2NUZXh0bzEvQ29sdW5hcyUyMFJlb3JkZW5hZGFzPC9JdGVtUGF0aD48L0l0ZW1Mb2NhdGlvbj48U3RhYmxlRW50cmllcyAvPjwvSXRlbT48SXRlbT48SXRlbUxvY2F0aW9uPjxJdGVtVHlwZT5Gb3JtdWxhPC9JdGVtVHlwZT48SXRlbVBhdGg+U2VjdGlvbjEvX1hEb2NUZXh0bzIvTGluaGFzJTIwRmlsdHJhZGFzPC9JdGVtUGF0aD48L0l0ZW1Mb2NhdGlvbj48U3RhYmxlRW50cmllcyAvPjwvSXRlbT48SXRlbT48SXRlbUxvY2F0aW9uPjxJdGVtVHlwZT5Gb3JtdWxhPC9JdGVtVHlwZT48SXRlbVBhdGg+U2VjdGlvbjEvX1hEb2NUZXh0bzIvTGluaGFzJTIwRmlsdHJhZGFzMTwvSXRlbVBhdGg+PC9JdGVtTG9jYXRpb24+PFN0YWJsZUVudHJpZXMgLz48L0l0ZW0+PEl0ZW0+PEl0ZW1Mb2NhdGlvbj48SXRlbVR5cGU+Rm9ybXVsYTwvSXRlbVR5cGU+PEl0ZW1QYXRoPlNlY3Rpb24xL19SZWxhdCVDMyVCM3Jpb19HTkRfQUdfVW5pZGFkZS9Db25zdWx0YXMlMjBNZXNjbGFkYXM8L0l0ZW1QYXRoPjwvSXRlbUxvY2F0aW9uPjxTdGFibGVFbnRyaWVzIC8+PC9JdGVtPjxJdGVtPjxJdGVtTG9jYXRpb24+PEl0ZW1UeXBlPkZvcm11bGE8L0l0ZW1UeXBlPjxJdGVtUGF0aD5TZWN0aW9uMS9fUmVsYXQlQzMlQjNyaW9fR05EX0FHX1VuaWRhZGUvX1NvbWFfVG90YWxfVW5pZGFkZSUyMEV4cGFuZGlkbzwvSXRlbVBhdGg+PC9JdGVtTG9jYXRpb24+PFN0YWJsZUVudHJpZXMgLz48L0l0ZW0+PC9JdGVtcz48L0xvY2FsUGFja2FnZU1ldGFkYXRhRmlsZT4WAAAAUEsFBgAAAAAAAAAAAAAAAAAAAAAAACYBAAABAAAA0Iyd3wEV0RGMegDAT8KX6wEAAAC0WvYneOQoTpxYphctSC3AAAAAAAIAAAAAABBmAAAAAQAAIAAAAJsGQVjl4ys9k4VREQovHnEeWc3hATj+KWDKxFGgWsEdAAAAAA6AAAAAAgAAIAAAAGp2FRi/wZsK8XY2HG+W7rMItCnCjbf+J+QX2zuESaR6UAAAAPgqYl6yii49+Vgs3/5MPZE4gGA/rwXK6NxLxYUJGLiIEFX3nIXfjMDlA8qXzRnRz+p9LwQICh+74eDDk5fmy943dIQZ7EZGCCQ9OdqojjKHQAAAAGGfqja/3Y/sk24PL62nAmLFZpPwJNIcGqtBHghAEjVwc6H9Hq5upc9vrwbaTFt0zba01ollCbbNJJEFOFWjheQ=</DataMashup>
</file>

<file path=customXml/itemProps1.xml><?xml version="1.0" encoding="utf-8"?>
<ds:datastoreItem xmlns:ds="http://schemas.openxmlformats.org/officeDocument/2006/customXml" ds:itemID="{17A017CD-914B-46CE-A3D5-A976F524ABD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1</TotalTime>
  <Application>LibreOffice/7.3.6.2$Windows_X86_64 LibreOffice_project/c28ca90fd6e1a19e189fc16c05f8f8924961e12e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Márcio Luft</dc:creator>
  <dc:description/>
  <dc:language>pt-BR</dc:language>
  <cp:lastModifiedBy/>
  <dcterms:modified xsi:type="dcterms:W3CDTF">2024-12-20T11:07:18Z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